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34.xml" ContentType="application/vnd.openxmlformats-officedocument.spreadsheetml.worksheet+xml"/>
  <Override PartName="/xl/chartsheets/sheet33.xml" ContentType="application/vnd.openxmlformats-officedocument.spreadsheetml.chartsheet+xml"/>
  <Override PartName="/xl/worksheets/sheet35.xml" ContentType="application/vnd.openxmlformats-officedocument.spreadsheetml.worksheet+xml"/>
  <Override PartName="/xl/chartsheets/sheet34.xml" ContentType="application/vnd.openxmlformats-officedocument.spreadsheetml.chart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9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1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2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3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5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6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7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278\Downloads\Material Blog\"/>
    </mc:Choice>
  </mc:AlternateContent>
  <xr:revisionPtr revIDLastSave="0" documentId="13_ncr:1_{047CE4CA-26B9-4608-892C-41736810664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ome" sheetId="57" r:id="rId1"/>
    <sheet name="fun" sheetId="135" r:id="rId2"/>
    <sheet name="months_vs_5" sheetId="119" r:id="rId3"/>
    <sheet name="months_vs_4" sheetId="124" r:id="rId4"/>
    <sheet name="diag" sheetId="136" r:id="rId5"/>
    <sheet name="diag_vs_5" sheetId="120" r:id="rId6"/>
    <sheet name="diag_vs_4" sheetId="125" r:id="rId7"/>
    <sheet name="b Ger" sheetId="2" r:id="rId8"/>
    <sheet name="Germany" sheetId="1" r:id="rId9"/>
    <sheet name="b Fra" sheetId="7" r:id="rId10"/>
    <sheet name="France" sheetId="6" r:id="rId11"/>
    <sheet name="b Swi" sheetId="9" r:id="rId12"/>
    <sheet name="Switzerland" sheetId="8" r:id="rId13"/>
    <sheet name="b Aus" sheetId="27" r:id="rId14"/>
    <sheet name="Austria" sheetId="10" r:id="rId15"/>
    <sheet name="b EW" sheetId="12" r:id="rId16"/>
    <sheet name="EnglandWales" sheetId="11" r:id="rId17"/>
    <sheet name="b NI" sheetId="54" r:id="rId18"/>
    <sheet name="NorthernIreland" sheetId="53" r:id="rId19"/>
    <sheet name="b Sco" sheetId="72" r:id="rId20"/>
    <sheet name="Scotland" sheetId="71" r:id="rId21"/>
    <sheet name="b Swe" sheetId="14" r:id="rId22"/>
    <sheet name="Sweden" sheetId="13" r:id="rId23"/>
    <sheet name="b Por" sheetId="26" r:id="rId24"/>
    <sheet name="Portugal" sheetId="15" r:id="rId25"/>
    <sheet name="b Spa" sheetId="17" r:id="rId26"/>
    <sheet name="Spain" sheetId="16" r:id="rId27"/>
    <sheet name="b Net" sheetId="20" r:id="rId28"/>
    <sheet name="Netherlands" sheetId="19" r:id="rId29"/>
    <sheet name="b Bel" sheetId="22" r:id="rId30"/>
    <sheet name="Belgium" sheetId="21" r:id="rId31"/>
    <sheet name="b Nor" sheetId="28" r:id="rId32"/>
    <sheet name="Norway" sheetId="23" r:id="rId33"/>
    <sheet name="b Isr" sheetId="25" r:id="rId34"/>
    <sheet name="Israel" sheetId="24" r:id="rId35"/>
    <sheet name="b Ita" sheetId="30" r:id="rId36"/>
    <sheet name="Italy" sheetId="29" r:id="rId37"/>
    <sheet name="b Den" sheetId="32" r:id="rId38"/>
    <sheet name="Denmark" sheetId="31" r:id="rId39"/>
    <sheet name="b Fin" sheetId="49" r:id="rId40"/>
    <sheet name="Finland" sheetId="50" r:id="rId41"/>
    <sheet name="b Pol" sheetId="59" r:id="rId42"/>
    <sheet name="Poland" sheetId="58" r:id="rId43"/>
    <sheet name="b Est" sheetId="63" r:id="rId44"/>
    <sheet name="Estonia" sheetId="62" r:id="rId45"/>
    <sheet name="b Lat" sheetId="69" r:id="rId46"/>
    <sheet name="Latvia" sheetId="68" r:id="rId47"/>
    <sheet name="b Lit" sheetId="66" r:id="rId48"/>
    <sheet name="Lithuania" sheetId="65" r:id="rId49"/>
    <sheet name="b Rom" sheetId="76" r:id="rId50"/>
    <sheet name="Romania" sheetId="75" r:id="rId51"/>
    <sheet name="b Slo" sheetId="87" r:id="rId52"/>
    <sheet name="Slovenia" sheetId="86" r:id="rId53"/>
    <sheet name="b Cze" sheetId="91" r:id="rId54"/>
    <sheet name="Czech" sheetId="90" r:id="rId55"/>
    <sheet name="b Svk" sheetId="95" r:id="rId56"/>
    <sheet name="Slovakia" sheetId="94" r:id="rId57"/>
    <sheet name="b Hun" sheetId="99" r:id="rId58"/>
    <sheet name="Hungary" sheetId="98" r:id="rId59"/>
    <sheet name="b BIH" sheetId="129" r:id="rId60"/>
    <sheet name="BIH" sheetId="128" r:id="rId61"/>
    <sheet name="b Srb" sheetId="127" r:id="rId62"/>
    <sheet name="Serbia" sheetId="126" r:id="rId63"/>
    <sheet name="Croatia" sheetId="131" r:id="rId64"/>
    <sheet name="b NM" sheetId="134" r:id="rId65"/>
    <sheet name="North Macedonia" sheetId="133" r:id="rId66"/>
    <sheet name="b Bul" sheetId="111" r:id="rId67"/>
    <sheet name="Bulgaria" sheetId="109" r:id="rId68"/>
    <sheet name="b Tur" sheetId="122" r:id="rId69"/>
    <sheet name="Turkey" sheetId="121" r:id="rId70"/>
    <sheet name="other" sheetId="52" r:id="rId71"/>
  </sheets>
  <definedNames>
    <definedName name="_xlnm._FilterDatabase" localSheetId="10" hidden="1">France!#REF!</definedName>
    <definedName name="_xlnm._FilterDatabase" localSheetId="1" hidden="1">fun!$A$1:$J$37</definedName>
    <definedName name="_xlnm._FilterDatabase" localSheetId="36" hidden="1">Italy!#REF!</definedName>
    <definedName name="_xlnm._FilterDatabase" localSheetId="20" hidden="1">Scotland!#REF!</definedName>
    <definedName name="_xlnm._FilterDatabase" localSheetId="26" hidden="1">Spain!#REF!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1" i="57" l="1"/>
  <c r="N41" i="57"/>
  <c r="K41" i="57"/>
  <c r="H41" i="57"/>
  <c r="E41" i="57"/>
  <c r="AG21" i="124"/>
  <c r="V21" i="119"/>
  <c r="V21" i="57"/>
  <c r="K23" i="68"/>
  <c r="K8" i="68"/>
  <c r="AF3" i="124"/>
  <c r="U3" i="119"/>
  <c r="U3" i="57"/>
  <c r="U7" i="1"/>
  <c r="K7" i="1"/>
  <c r="K18" i="11"/>
  <c r="K19" i="11"/>
  <c r="K20" i="11"/>
  <c r="K21" i="11"/>
  <c r="K22" i="11"/>
  <c r="K23" i="11"/>
  <c r="K17" i="11"/>
  <c r="U23" i="1" l="1"/>
  <c r="K23" i="1"/>
  <c r="AG13" i="124"/>
  <c r="V13" i="119"/>
  <c r="V13" i="57"/>
  <c r="U8" i="21"/>
  <c r="K8" i="21"/>
  <c r="AG23" i="124"/>
  <c r="V23" i="119"/>
  <c r="V23" i="57"/>
  <c r="U23" i="75"/>
  <c r="K23" i="75"/>
  <c r="U8" i="75"/>
  <c r="K8" i="75"/>
  <c r="AF7" i="124"/>
  <c r="U7" i="119"/>
  <c r="U7" i="57"/>
  <c r="U24" i="53"/>
  <c r="K24" i="53"/>
  <c r="U7" i="53"/>
  <c r="K7" i="53"/>
  <c r="AF25" i="124"/>
  <c r="AE25" i="124"/>
  <c r="AD25" i="124"/>
  <c r="U25" i="119"/>
  <c r="T25" i="119"/>
  <c r="S25" i="119"/>
  <c r="U25" i="57"/>
  <c r="T25" i="57"/>
  <c r="S25" i="57"/>
  <c r="U39" i="90"/>
  <c r="U40" i="90"/>
  <c r="U41" i="90"/>
  <c r="K39" i="90"/>
  <c r="K40" i="90"/>
  <c r="K41" i="90"/>
  <c r="U20" i="90"/>
  <c r="U21" i="90"/>
  <c r="U22" i="90"/>
  <c r="K20" i="90"/>
  <c r="K21" i="90"/>
  <c r="K22" i="90"/>
  <c r="U5" i="90"/>
  <c r="U6" i="90"/>
  <c r="U7" i="90"/>
  <c r="K5" i="90"/>
  <c r="K6" i="90"/>
  <c r="K7" i="90"/>
  <c r="AH22" i="124"/>
  <c r="W22" i="119"/>
  <c r="W22" i="57"/>
  <c r="U24" i="65"/>
  <c r="K24" i="65"/>
  <c r="U9" i="65"/>
  <c r="K9" i="65"/>
  <c r="AG9" i="124"/>
  <c r="V9" i="119"/>
  <c r="V9" i="57"/>
  <c r="U23" i="13"/>
  <c r="K23" i="13"/>
  <c r="U8" i="13"/>
  <c r="K8" i="13"/>
  <c r="AF16" i="124"/>
  <c r="U16" i="119"/>
  <c r="U16" i="57"/>
  <c r="K22" i="29"/>
  <c r="K7" i="29"/>
  <c r="AG24" i="124"/>
  <c r="V24" i="119"/>
  <c r="V24" i="57"/>
  <c r="U23" i="86"/>
  <c r="K23" i="86"/>
  <c r="U8" i="86"/>
  <c r="K8" i="86"/>
  <c r="AG4" i="124"/>
  <c r="V4" i="119"/>
  <c r="V4" i="57"/>
  <c r="U8" i="6"/>
  <c r="K8" i="6"/>
  <c r="AF26" i="124"/>
  <c r="U26" i="119"/>
  <c r="U26" i="57"/>
  <c r="U22" i="94"/>
  <c r="K22" i="94"/>
  <c r="U7" i="94"/>
  <c r="K7" i="94"/>
  <c r="H3" i="135"/>
  <c r="H4" i="135"/>
  <c r="H5" i="135"/>
  <c r="H6" i="135"/>
  <c r="H7" i="135"/>
  <c r="H8" i="135"/>
  <c r="H9" i="135"/>
  <c r="H10" i="135"/>
  <c r="H11" i="135"/>
  <c r="H12" i="135"/>
  <c r="H13" i="135"/>
  <c r="H14" i="135"/>
  <c r="H15" i="135"/>
  <c r="H16" i="135"/>
  <c r="H17" i="135"/>
  <c r="H18" i="135"/>
  <c r="H19" i="135"/>
  <c r="H20" i="135"/>
  <c r="H21" i="135"/>
  <c r="H22" i="135"/>
  <c r="H23" i="135"/>
  <c r="H24" i="135"/>
  <c r="H25" i="135"/>
  <c r="H26" i="135"/>
  <c r="H27" i="135"/>
  <c r="H28" i="135"/>
  <c r="H29" i="135"/>
  <c r="H30" i="135"/>
  <c r="H31" i="135"/>
  <c r="H32" i="135"/>
  <c r="H33" i="135"/>
  <c r="H34" i="135"/>
  <c r="H35" i="135"/>
  <c r="H36" i="135"/>
  <c r="H37" i="135"/>
  <c r="H2" i="135"/>
  <c r="G39" i="135"/>
  <c r="F39" i="135"/>
  <c r="E39" i="135"/>
  <c r="D39" i="135"/>
  <c r="C39" i="135"/>
  <c r="AG8" i="124"/>
  <c r="V8" i="119"/>
  <c r="V8" i="57"/>
  <c r="K23" i="71"/>
  <c r="K8" i="71"/>
  <c r="H39" i="135" l="1"/>
  <c r="AG12" i="124"/>
  <c r="V12" i="119"/>
  <c r="V12" i="57"/>
  <c r="U23" i="19"/>
  <c r="K23" i="19"/>
  <c r="U8" i="19"/>
  <c r="K8" i="19"/>
  <c r="I58" i="52"/>
  <c r="N49" i="57" s="1"/>
  <c r="C50" i="57"/>
  <c r="D50" i="57"/>
  <c r="E50" i="57"/>
  <c r="F50" i="57"/>
  <c r="G50" i="57"/>
  <c r="H50" i="57"/>
  <c r="I50" i="57"/>
  <c r="J50" i="57"/>
  <c r="K50" i="57"/>
  <c r="L50" i="57"/>
  <c r="M50" i="57"/>
  <c r="N50" i="57"/>
  <c r="V13" i="133"/>
  <c r="V12" i="133"/>
  <c r="V11" i="133"/>
  <c r="V10" i="133"/>
  <c r="V9" i="133"/>
  <c r="V8" i="133"/>
  <c r="V7" i="133"/>
  <c r="V6" i="133"/>
  <c r="V5" i="133"/>
  <c r="V4" i="133"/>
  <c r="V3" i="133"/>
  <c r="V2" i="133"/>
  <c r="L13" i="133"/>
  <c r="L12" i="133"/>
  <c r="L11" i="133"/>
  <c r="L10" i="133"/>
  <c r="L9" i="133"/>
  <c r="L8" i="133"/>
  <c r="L7" i="133"/>
  <c r="L6" i="133"/>
  <c r="L5" i="133"/>
  <c r="L4" i="133"/>
  <c r="L3" i="133"/>
  <c r="L2" i="133"/>
  <c r="Q28" i="133"/>
  <c r="P28" i="133"/>
  <c r="O28" i="133"/>
  <c r="N28" i="133"/>
  <c r="M28" i="133"/>
  <c r="L28" i="133"/>
  <c r="Q27" i="133"/>
  <c r="P27" i="133"/>
  <c r="O27" i="133"/>
  <c r="N27" i="133"/>
  <c r="M27" i="133"/>
  <c r="L27" i="133"/>
  <c r="Q26" i="133"/>
  <c r="P26" i="133"/>
  <c r="O26" i="133"/>
  <c r="N26" i="133"/>
  <c r="M26" i="133"/>
  <c r="L26" i="133"/>
  <c r="Q25" i="133"/>
  <c r="P25" i="133"/>
  <c r="O25" i="133"/>
  <c r="N25" i="133"/>
  <c r="M25" i="133"/>
  <c r="L25" i="133"/>
  <c r="Q24" i="133"/>
  <c r="P24" i="133"/>
  <c r="O24" i="133"/>
  <c r="N24" i="133"/>
  <c r="M24" i="133"/>
  <c r="L24" i="133"/>
  <c r="Q23" i="133"/>
  <c r="P23" i="133"/>
  <c r="O23" i="133"/>
  <c r="N23" i="133"/>
  <c r="M23" i="133"/>
  <c r="L23" i="133"/>
  <c r="Q22" i="133"/>
  <c r="P22" i="133"/>
  <c r="O22" i="133"/>
  <c r="N22" i="133"/>
  <c r="M22" i="133"/>
  <c r="L22" i="133"/>
  <c r="Q21" i="133"/>
  <c r="P21" i="133"/>
  <c r="O21" i="133"/>
  <c r="N21" i="133"/>
  <c r="M21" i="133"/>
  <c r="L21" i="133"/>
  <c r="K21" i="133"/>
  <c r="Q20" i="133"/>
  <c r="P20" i="133"/>
  <c r="O20" i="133"/>
  <c r="N20" i="133"/>
  <c r="M20" i="133"/>
  <c r="L20" i="133"/>
  <c r="K20" i="133"/>
  <c r="Q19" i="133"/>
  <c r="P19" i="133"/>
  <c r="O19" i="133"/>
  <c r="N19" i="133"/>
  <c r="M19" i="133"/>
  <c r="L19" i="133"/>
  <c r="K19" i="133"/>
  <c r="Q18" i="133"/>
  <c r="P18" i="133"/>
  <c r="O18" i="133"/>
  <c r="N18" i="133"/>
  <c r="M18" i="133"/>
  <c r="R18" i="133" s="1"/>
  <c r="AA18" i="133" s="1"/>
  <c r="L18" i="133"/>
  <c r="K18" i="133"/>
  <c r="Q17" i="133"/>
  <c r="P17" i="133"/>
  <c r="O17" i="133"/>
  <c r="N17" i="133"/>
  <c r="M17" i="133"/>
  <c r="L17" i="133"/>
  <c r="K17" i="133"/>
  <c r="AD13" i="133"/>
  <c r="AC13" i="133"/>
  <c r="Q13" i="133"/>
  <c r="P13" i="133"/>
  <c r="O13" i="133"/>
  <c r="N13" i="133"/>
  <c r="M13" i="133"/>
  <c r="AD12" i="133"/>
  <c r="AC12" i="133"/>
  <c r="Q12" i="133"/>
  <c r="P12" i="133"/>
  <c r="O12" i="133"/>
  <c r="N12" i="133"/>
  <c r="M12" i="133"/>
  <c r="AD11" i="133"/>
  <c r="AC11" i="133"/>
  <c r="Q11" i="133"/>
  <c r="P11" i="133"/>
  <c r="O11" i="133"/>
  <c r="N11" i="133"/>
  <c r="M11" i="133"/>
  <c r="AD10" i="133"/>
  <c r="AC10" i="133"/>
  <c r="Q10" i="133"/>
  <c r="R10" i="133" s="1"/>
  <c r="P10" i="133"/>
  <c r="O10" i="133"/>
  <c r="N10" i="133"/>
  <c r="M10" i="133"/>
  <c r="AD9" i="133"/>
  <c r="AC9" i="133"/>
  <c r="Q9" i="133"/>
  <c r="P9" i="133"/>
  <c r="O9" i="133"/>
  <c r="N9" i="133"/>
  <c r="M9" i="133"/>
  <c r="AD8" i="133"/>
  <c r="AC8" i="133"/>
  <c r="Q8" i="133"/>
  <c r="P8" i="133"/>
  <c r="R8" i="133" s="1"/>
  <c r="O8" i="133"/>
  <c r="N8" i="133"/>
  <c r="M8" i="133"/>
  <c r="AD7" i="133"/>
  <c r="AC7" i="133"/>
  <c r="Q7" i="133"/>
  <c r="P7" i="133"/>
  <c r="O7" i="133"/>
  <c r="N7" i="133"/>
  <c r="M7" i="133"/>
  <c r="AD6" i="133"/>
  <c r="AC6" i="133"/>
  <c r="Q6" i="133"/>
  <c r="P6" i="133"/>
  <c r="O6" i="133"/>
  <c r="N6" i="133"/>
  <c r="M6" i="133"/>
  <c r="AD5" i="133"/>
  <c r="AC5" i="133"/>
  <c r="Q5" i="133"/>
  <c r="P5" i="133"/>
  <c r="O5" i="133"/>
  <c r="N5" i="133"/>
  <c r="M5" i="133"/>
  <c r="AD4" i="133"/>
  <c r="AC4" i="133"/>
  <c r="Q4" i="133"/>
  <c r="P4" i="133"/>
  <c r="O4" i="133"/>
  <c r="N4" i="133"/>
  <c r="M4" i="133"/>
  <c r="AD3" i="133"/>
  <c r="AC3" i="133"/>
  <c r="Q3" i="133"/>
  <c r="P3" i="133"/>
  <c r="O3" i="133"/>
  <c r="N3" i="133"/>
  <c r="M3" i="133"/>
  <c r="AD2" i="133"/>
  <c r="AC2" i="133"/>
  <c r="Q2" i="133"/>
  <c r="P2" i="133"/>
  <c r="O2" i="133"/>
  <c r="N2" i="133"/>
  <c r="M2" i="133"/>
  <c r="I45" i="52"/>
  <c r="N48" i="57" s="1"/>
  <c r="N47" i="57"/>
  <c r="C46" i="57"/>
  <c r="D46" i="57"/>
  <c r="E46" i="57"/>
  <c r="F46" i="57"/>
  <c r="G46" i="57"/>
  <c r="H46" i="57"/>
  <c r="I46" i="57"/>
  <c r="J46" i="57"/>
  <c r="K46" i="57"/>
  <c r="L46" i="57"/>
  <c r="M46" i="57"/>
  <c r="N46" i="57"/>
  <c r="P46" i="57"/>
  <c r="Q46" i="57"/>
  <c r="R46" i="57"/>
  <c r="S46" i="57"/>
  <c r="T46" i="57"/>
  <c r="U46" i="57"/>
  <c r="V46" i="57"/>
  <c r="C45" i="57"/>
  <c r="D45" i="57"/>
  <c r="E45" i="57"/>
  <c r="F45" i="57"/>
  <c r="G45" i="57"/>
  <c r="H45" i="57"/>
  <c r="I45" i="57"/>
  <c r="J45" i="57"/>
  <c r="K45" i="57"/>
  <c r="L45" i="57"/>
  <c r="M45" i="57"/>
  <c r="N45" i="57"/>
  <c r="P45" i="57"/>
  <c r="Q45" i="57"/>
  <c r="R45" i="57"/>
  <c r="C44" i="57"/>
  <c r="D44" i="57"/>
  <c r="E44" i="57"/>
  <c r="F44" i="57"/>
  <c r="G44" i="57"/>
  <c r="H44" i="57"/>
  <c r="I44" i="57"/>
  <c r="J44" i="57"/>
  <c r="K44" i="57"/>
  <c r="L44" i="57"/>
  <c r="M44" i="57"/>
  <c r="N44" i="57"/>
  <c r="D43" i="57"/>
  <c r="E43" i="57"/>
  <c r="F43" i="57"/>
  <c r="G43" i="57"/>
  <c r="H43" i="57"/>
  <c r="I43" i="57"/>
  <c r="J43" i="57"/>
  <c r="K43" i="57"/>
  <c r="L43" i="57"/>
  <c r="M43" i="57"/>
  <c r="N43" i="57"/>
  <c r="C43" i="57"/>
  <c r="AA13" i="121"/>
  <c r="Z13" i="121"/>
  <c r="AA12" i="121"/>
  <c r="Z12" i="121"/>
  <c r="AA11" i="121"/>
  <c r="Z11" i="121"/>
  <c r="AA10" i="121"/>
  <c r="Z10" i="121"/>
  <c r="AA9" i="121"/>
  <c r="Z9" i="121"/>
  <c r="AA8" i="121"/>
  <c r="Z8" i="121"/>
  <c r="AA7" i="121"/>
  <c r="Z7" i="121"/>
  <c r="AA6" i="121"/>
  <c r="Z6" i="121"/>
  <c r="AA5" i="121"/>
  <c r="Z5" i="121"/>
  <c r="AA4" i="121"/>
  <c r="Z4" i="121"/>
  <c r="AA3" i="121"/>
  <c r="Z3" i="121"/>
  <c r="AA2" i="121"/>
  <c r="Z2" i="121"/>
  <c r="Q28" i="131"/>
  <c r="P28" i="131"/>
  <c r="O28" i="131"/>
  <c r="N28" i="131"/>
  <c r="M28" i="131"/>
  <c r="L28" i="131"/>
  <c r="Q27" i="131"/>
  <c r="P27" i="131"/>
  <c r="O27" i="131"/>
  <c r="N27" i="131"/>
  <c r="M27" i="131"/>
  <c r="L27" i="131"/>
  <c r="Q26" i="131"/>
  <c r="P26" i="131"/>
  <c r="O26" i="131"/>
  <c r="N26" i="131"/>
  <c r="M26" i="131"/>
  <c r="L26" i="131"/>
  <c r="Q25" i="131"/>
  <c r="P25" i="131"/>
  <c r="O25" i="131"/>
  <c r="N25" i="131"/>
  <c r="M25" i="131"/>
  <c r="L25" i="131"/>
  <c r="Q24" i="131"/>
  <c r="P24" i="131"/>
  <c r="O24" i="131"/>
  <c r="N24" i="131"/>
  <c r="M24" i="131"/>
  <c r="R24" i="131" s="1"/>
  <c r="X24" i="131" s="1"/>
  <c r="L24" i="131"/>
  <c r="Q23" i="131"/>
  <c r="P23" i="131"/>
  <c r="O23" i="131"/>
  <c r="N23" i="131"/>
  <c r="M23" i="131"/>
  <c r="L23" i="131"/>
  <c r="Q22" i="131"/>
  <c r="P22" i="131"/>
  <c r="O22" i="131"/>
  <c r="N22" i="131"/>
  <c r="M22" i="131"/>
  <c r="L22" i="131"/>
  <c r="Q21" i="131"/>
  <c r="P21" i="131"/>
  <c r="O21" i="131"/>
  <c r="N21" i="131"/>
  <c r="M21" i="131"/>
  <c r="L21" i="131"/>
  <c r="K21" i="131"/>
  <c r="Q20" i="131"/>
  <c r="P20" i="131"/>
  <c r="O20" i="131"/>
  <c r="N20" i="131"/>
  <c r="M20" i="131"/>
  <c r="L20" i="131"/>
  <c r="K20" i="131"/>
  <c r="Q19" i="131"/>
  <c r="P19" i="131"/>
  <c r="O19" i="131"/>
  <c r="N19" i="131"/>
  <c r="M19" i="131"/>
  <c r="L19" i="131"/>
  <c r="K19" i="131"/>
  <c r="Q18" i="131"/>
  <c r="P18" i="131"/>
  <c r="O18" i="131"/>
  <c r="N18" i="131"/>
  <c r="M18" i="131"/>
  <c r="R18" i="131" s="1"/>
  <c r="AA18" i="131" s="1"/>
  <c r="L18" i="131"/>
  <c r="V18" i="131" s="1"/>
  <c r="K18" i="131"/>
  <c r="Q17" i="131"/>
  <c r="P17" i="131"/>
  <c r="O17" i="131"/>
  <c r="N17" i="131"/>
  <c r="M17" i="131"/>
  <c r="L17" i="131"/>
  <c r="K17" i="131"/>
  <c r="AD13" i="131"/>
  <c r="AC13" i="131"/>
  <c r="Q13" i="131"/>
  <c r="P13" i="131"/>
  <c r="O13" i="131"/>
  <c r="N13" i="131"/>
  <c r="M13" i="131"/>
  <c r="AD12" i="131"/>
  <c r="AC12" i="131"/>
  <c r="Q12" i="131"/>
  <c r="P12" i="131"/>
  <c r="O12" i="131"/>
  <c r="N12" i="131"/>
  <c r="M12" i="131"/>
  <c r="AD11" i="131"/>
  <c r="AC11" i="131"/>
  <c r="Q11" i="131"/>
  <c r="P11" i="131"/>
  <c r="O11" i="131"/>
  <c r="N11" i="131"/>
  <c r="M11" i="131"/>
  <c r="AD10" i="131"/>
  <c r="AC10" i="131"/>
  <c r="Q10" i="131"/>
  <c r="P10" i="131"/>
  <c r="O10" i="131"/>
  <c r="N10" i="131"/>
  <c r="M10" i="131"/>
  <c r="AD9" i="131"/>
  <c r="AC9" i="131"/>
  <c r="Q9" i="131"/>
  <c r="P9" i="131"/>
  <c r="O9" i="131"/>
  <c r="N9" i="131"/>
  <c r="M9" i="131"/>
  <c r="AD8" i="131"/>
  <c r="AC8" i="131"/>
  <c r="Q8" i="131"/>
  <c r="P8" i="131"/>
  <c r="O8" i="131"/>
  <c r="N8" i="131"/>
  <c r="M8" i="131"/>
  <c r="AD7" i="131"/>
  <c r="AC7" i="131"/>
  <c r="Q7" i="131"/>
  <c r="P7" i="131"/>
  <c r="O7" i="131"/>
  <c r="N7" i="131"/>
  <c r="M7" i="131"/>
  <c r="AD6" i="131"/>
  <c r="AC6" i="131"/>
  <c r="Q6" i="131"/>
  <c r="P6" i="131"/>
  <c r="O6" i="131"/>
  <c r="N6" i="131"/>
  <c r="M6" i="131"/>
  <c r="AD5" i="131"/>
  <c r="AC5" i="131"/>
  <c r="Q5" i="131"/>
  <c r="P5" i="131"/>
  <c r="O5" i="131"/>
  <c r="N5" i="131"/>
  <c r="M5" i="131"/>
  <c r="AD4" i="131"/>
  <c r="AC4" i="131"/>
  <c r="Q4" i="131"/>
  <c r="P4" i="131"/>
  <c r="O4" i="131"/>
  <c r="N4" i="131"/>
  <c r="M4" i="131"/>
  <c r="AD3" i="131"/>
  <c r="AC3" i="131"/>
  <c r="Q3" i="131"/>
  <c r="P3" i="131"/>
  <c r="O3" i="131"/>
  <c r="N3" i="131"/>
  <c r="M3" i="131"/>
  <c r="AD2" i="131"/>
  <c r="AC2" i="131"/>
  <c r="Q2" i="131"/>
  <c r="P2" i="131"/>
  <c r="O2" i="131"/>
  <c r="N2" i="131"/>
  <c r="M2" i="131"/>
  <c r="Z3" i="109"/>
  <c r="AA3" i="109"/>
  <c r="Z4" i="109"/>
  <c r="AA4" i="109"/>
  <c r="Z5" i="109"/>
  <c r="AA5" i="109"/>
  <c r="Z6" i="109"/>
  <c r="AA6" i="109"/>
  <c r="Z7" i="109"/>
  <c r="AA7" i="109"/>
  <c r="Z8" i="109"/>
  <c r="AA8" i="109"/>
  <c r="Z9" i="109"/>
  <c r="AA9" i="109"/>
  <c r="Z10" i="109"/>
  <c r="AA10" i="109"/>
  <c r="Z11" i="109"/>
  <c r="AA11" i="109"/>
  <c r="Z12" i="109"/>
  <c r="AA12" i="109"/>
  <c r="Z13" i="109"/>
  <c r="AA13" i="109"/>
  <c r="AA2" i="109"/>
  <c r="Z2" i="109"/>
  <c r="J11" i="109"/>
  <c r="J12" i="109"/>
  <c r="J13" i="109"/>
  <c r="U8" i="126"/>
  <c r="K8" i="126"/>
  <c r="T30" i="52"/>
  <c r="U30" i="52" s="1"/>
  <c r="T29" i="52"/>
  <c r="U29" i="52" s="1"/>
  <c r="V29" i="52" s="1"/>
  <c r="W29" i="52" s="1"/>
  <c r="T28" i="52"/>
  <c r="U28" i="52" s="1"/>
  <c r="V28" i="52" s="1"/>
  <c r="W28" i="52" s="1"/>
  <c r="T27" i="52"/>
  <c r="U27" i="52" s="1"/>
  <c r="V27" i="52" s="1"/>
  <c r="W27" i="52" s="1"/>
  <c r="T26" i="52"/>
  <c r="U26" i="52" s="1"/>
  <c r="V26" i="52" s="1"/>
  <c r="W26" i="52" s="1"/>
  <c r="G22" i="52"/>
  <c r="F22" i="52"/>
  <c r="E22" i="52"/>
  <c r="D22" i="52"/>
  <c r="T24" i="52" s="1"/>
  <c r="G23" i="52"/>
  <c r="F23" i="52"/>
  <c r="E23" i="52"/>
  <c r="D23" i="52"/>
  <c r="C27" i="52"/>
  <c r="C26" i="52"/>
  <c r="C25" i="52"/>
  <c r="C24" i="52"/>
  <c r="T15" i="52"/>
  <c r="V47" i="1"/>
  <c r="L47" i="1"/>
  <c r="U37" i="1"/>
  <c r="U38" i="1"/>
  <c r="U39" i="1"/>
  <c r="U40" i="1"/>
  <c r="U36" i="1"/>
  <c r="K37" i="1"/>
  <c r="K38" i="1"/>
  <c r="K39" i="1"/>
  <c r="K40" i="1"/>
  <c r="K36" i="1"/>
  <c r="AG27" i="124"/>
  <c r="V27" i="119"/>
  <c r="V27" i="57"/>
  <c r="U23" i="98"/>
  <c r="K23" i="98"/>
  <c r="U8" i="98"/>
  <c r="K8" i="98"/>
  <c r="AG18" i="124"/>
  <c r="V18" i="119"/>
  <c r="V18" i="57"/>
  <c r="U23" i="50"/>
  <c r="K23" i="50"/>
  <c r="U8" i="50"/>
  <c r="K8" i="50"/>
  <c r="AF19" i="124"/>
  <c r="U19" i="119"/>
  <c r="U19" i="57"/>
  <c r="K22" i="58"/>
  <c r="K7" i="58"/>
  <c r="AF6" i="124"/>
  <c r="AE6" i="124"/>
  <c r="AD6" i="124"/>
  <c r="U6" i="119"/>
  <c r="T6" i="119"/>
  <c r="S6" i="119"/>
  <c r="U6" i="57"/>
  <c r="T6" i="57"/>
  <c r="S6" i="57"/>
  <c r="U20" i="10"/>
  <c r="U21" i="10"/>
  <c r="U22" i="10"/>
  <c r="K20" i="10"/>
  <c r="K21" i="10"/>
  <c r="K22" i="10"/>
  <c r="U5" i="10"/>
  <c r="U6" i="10"/>
  <c r="U7" i="10"/>
  <c r="K5" i="10"/>
  <c r="K6" i="10"/>
  <c r="K7" i="10"/>
  <c r="AG14" i="124"/>
  <c r="AF14" i="124"/>
  <c r="AE14" i="124"/>
  <c r="AD14" i="124"/>
  <c r="AC14" i="124"/>
  <c r="AB14" i="124"/>
  <c r="AA14" i="124"/>
  <c r="V14" i="119"/>
  <c r="U14" i="119"/>
  <c r="T14" i="119"/>
  <c r="S14" i="119"/>
  <c r="R14" i="119"/>
  <c r="Q14" i="119"/>
  <c r="P14" i="119"/>
  <c r="V14" i="57"/>
  <c r="U14" i="57"/>
  <c r="T14" i="57"/>
  <c r="S14" i="57"/>
  <c r="R14" i="57"/>
  <c r="Q14" i="57"/>
  <c r="P14" i="57"/>
  <c r="U22" i="23"/>
  <c r="U23" i="23"/>
  <c r="K22" i="23"/>
  <c r="K23" i="23"/>
  <c r="K3" i="23"/>
  <c r="K4" i="23"/>
  <c r="K5" i="23"/>
  <c r="K6" i="23"/>
  <c r="K7" i="23"/>
  <c r="K8" i="23"/>
  <c r="K2" i="23"/>
  <c r="AF5" i="124"/>
  <c r="U5" i="119"/>
  <c r="U5" i="57"/>
  <c r="U22" i="8"/>
  <c r="K22" i="8"/>
  <c r="U7" i="8"/>
  <c r="K7" i="8"/>
  <c r="K7" i="126"/>
  <c r="R28" i="128"/>
  <c r="X28" i="128" s="1"/>
  <c r="Q28" i="128"/>
  <c r="P28" i="128"/>
  <c r="O28" i="128"/>
  <c r="N28" i="128"/>
  <c r="M28" i="128"/>
  <c r="L28" i="128"/>
  <c r="Q27" i="128"/>
  <c r="P27" i="128"/>
  <c r="O27" i="128"/>
  <c r="N27" i="128"/>
  <c r="M27" i="128"/>
  <c r="L27" i="128"/>
  <c r="Q26" i="128"/>
  <c r="P26" i="128"/>
  <c r="O26" i="128"/>
  <c r="N26" i="128"/>
  <c r="M26" i="128"/>
  <c r="R26" i="128" s="1"/>
  <c r="Z26" i="128" s="1"/>
  <c r="L26" i="128"/>
  <c r="Q25" i="128"/>
  <c r="P25" i="128"/>
  <c r="O25" i="128"/>
  <c r="N25" i="128"/>
  <c r="M25" i="128"/>
  <c r="L25" i="128"/>
  <c r="Q24" i="128"/>
  <c r="P24" i="128"/>
  <c r="O24" i="128"/>
  <c r="N24" i="128"/>
  <c r="M24" i="128"/>
  <c r="R24" i="128" s="1"/>
  <c r="L24" i="128"/>
  <c r="Q23" i="128"/>
  <c r="P23" i="128"/>
  <c r="O23" i="128"/>
  <c r="N23" i="128"/>
  <c r="M23" i="128"/>
  <c r="R23" i="128" s="1"/>
  <c r="AA23" i="128" s="1"/>
  <c r="L23" i="128"/>
  <c r="V23" i="128" s="1"/>
  <c r="Q22" i="128"/>
  <c r="P22" i="128"/>
  <c r="O22" i="128"/>
  <c r="N22" i="128"/>
  <c r="M22" i="128"/>
  <c r="L22" i="128"/>
  <c r="Q21" i="128"/>
  <c r="P21" i="128"/>
  <c r="O21" i="128"/>
  <c r="N21" i="128"/>
  <c r="M21" i="128"/>
  <c r="L21" i="128"/>
  <c r="K21" i="128"/>
  <c r="Q20" i="128"/>
  <c r="P20" i="128"/>
  <c r="O20" i="128"/>
  <c r="N20" i="128"/>
  <c r="M20" i="128"/>
  <c r="L20" i="128"/>
  <c r="K20" i="128"/>
  <c r="Q19" i="128"/>
  <c r="P19" i="128"/>
  <c r="O19" i="128"/>
  <c r="N19" i="128"/>
  <c r="M19" i="128"/>
  <c r="R19" i="128" s="1"/>
  <c r="Z19" i="128" s="1"/>
  <c r="L19" i="128"/>
  <c r="K19" i="128"/>
  <c r="R18" i="128"/>
  <c r="AA18" i="128" s="1"/>
  <c r="Q18" i="128"/>
  <c r="P18" i="128"/>
  <c r="O18" i="128"/>
  <c r="N18" i="128"/>
  <c r="M18" i="128"/>
  <c r="L18" i="128"/>
  <c r="K18" i="128"/>
  <c r="Q17" i="128"/>
  <c r="P17" i="128"/>
  <c r="O17" i="128"/>
  <c r="N17" i="128"/>
  <c r="M17" i="128"/>
  <c r="L17" i="128"/>
  <c r="K17" i="128"/>
  <c r="AD13" i="128"/>
  <c r="AC13" i="128"/>
  <c r="Q13" i="128"/>
  <c r="P13" i="128"/>
  <c r="O13" i="128"/>
  <c r="N13" i="128"/>
  <c r="M13" i="128"/>
  <c r="L13" i="128"/>
  <c r="AD12" i="128"/>
  <c r="AC12" i="128"/>
  <c r="Q12" i="128"/>
  <c r="P12" i="128"/>
  <c r="O12" i="128"/>
  <c r="N12" i="128"/>
  <c r="M12" i="128"/>
  <c r="L12" i="128"/>
  <c r="AD11" i="128"/>
  <c r="AC11" i="128"/>
  <c r="Q11" i="128"/>
  <c r="P11" i="128"/>
  <c r="O11" i="128"/>
  <c r="N11" i="128"/>
  <c r="M11" i="128"/>
  <c r="L11" i="128"/>
  <c r="AD10" i="128"/>
  <c r="AC10" i="128"/>
  <c r="Q10" i="128"/>
  <c r="P10" i="128"/>
  <c r="O10" i="128"/>
  <c r="N10" i="128"/>
  <c r="M10" i="128"/>
  <c r="L10" i="128"/>
  <c r="AD9" i="128"/>
  <c r="AC9" i="128"/>
  <c r="Q9" i="128"/>
  <c r="P9" i="128"/>
  <c r="O9" i="128"/>
  <c r="N9" i="128"/>
  <c r="M9" i="128"/>
  <c r="L9" i="128"/>
  <c r="AD8" i="128"/>
  <c r="AC8" i="128"/>
  <c r="Q8" i="128"/>
  <c r="P8" i="128"/>
  <c r="O8" i="128"/>
  <c r="N8" i="128"/>
  <c r="M8" i="128"/>
  <c r="L8" i="128"/>
  <c r="AD7" i="128"/>
  <c r="AC7" i="128"/>
  <c r="Q7" i="128"/>
  <c r="P7" i="128"/>
  <c r="O7" i="128"/>
  <c r="N7" i="128"/>
  <c r="M7" i="128"/>
  <c r="R7" i="128" s="1"/>
  <c r="L7" i="128"/>
  <c r="AD6" i="128"/>
  <c r="AC6" i="128"/>
  <c r="Q6" i="128"/>
  <c r="P6" i="128"/>
  <c r="O6" i="128"/>
  <c r="N6" i="128"/>
  <c r="M6" i="128"/>
  <c r="L6" i="128"/>
  <c r="AD5" i="128"/>
  <c r="AC5" i="128"/>
  <c r="Q5" i="128"/>
  <c r="P5" i="128"/>
  <c r="O5" i="128"/>
  <c r="N5" i="128"/>
  <c r="M5" i="128"/>
  <c r="L5" i="128"/>
  <c r="AD4" i="128"/>
  <c r="AC4" i="128"/>
  <c r="Q4" i="128"/>
  <c r="P4" i="128"/>
  <c r="O4" i="128"/>
  <c r="N4" i="128"/>
  <c r="M4" i="128"/>
  <c r="L4" i="128"/>
  <c r="K4" i="128"/>
  <c r="AD3" i="128"/>
  <c r="AC3" i="128"/>
  <c r="Q3" i="128"/>
  <c r="P3" i="128"/>
  <c r="O3" i="128"/>
  <c r="N3" i="128"/>
  <c r="M3" i="128"/>
  <c r="L3" i="128"/>
  <c r="K3" i="128"/>
  <c r="AD2" i="128"/>
  <c r="AC2" i="128"/>
  <c r="Q2" i="128"/>
  <c r="P2" i="128"/>
  <c r="O2" i="128"/>
  <c r="N2" i="128"/>
  <c r="M2" i="128"/>
  <c r="L2" i="128"/>
  <c r="K2" i="128"/>
  <c r="Q28" i="126"/>
  <c r="P28" i="126"/>
  <c r="O28" i="126"/>
  <c r="N28" i="126"/>
  <c r="M28" i="126"/>
  <c r="R28" i="126" s="1"/>
  <c r="AA28" i="126" s="1"/>
  <c r="L28" i="126"/>
  <c r="Q27" i="126"/>
  <c r="P27" i="126"/>
  <c r="O27" i="126"/>
  <c r="N27" i="126"/>
  <c r="M27" i="126"/>
  <c r="L27" i="126"/>
  <c r="Q26" i="126"/>
  <c r="P26" i="126"/>
  <c r="O26" i="126"/>
  <c r="N26" i="126"/>
  <c r="M26" i="126"/>
  <c r="L26" i="126"/>
  <c r="Q25" i="126"/>
  <c r="P25" i="126"/>
  <c r="O25" i="126"/>
  <c r="N25" i="126"/>
  <c r="M25" i="126"/>
  <c r="L25" i="126"/>
  <c r="Q24" i="126"/>
  <c r="P24" i="126"/>
  <c r="O24" i="126"/>
  <c r="N24" i="126"/>
  <c r="M24" i="126"/>
  <c r="L24" i="126"/>
  <c r="Q23" i="126"/>
  <c r="P23" i="126"/>
  <c r="O23" i="126"/>
  <c r="N23" i="126"/>
  <c r="M23" i="126"/>
  <c r="L23" i="126"/>
  <c r="Q22" i="126"/>
  <c r="P22" i="126"/>
  <c r="O22" i="126"/>
  <c r="N22" i="126"/>
  <c r="M22" i="126"/>
  <c r="L22" i="126"/>
  <c r="Q21" i="126"/>
  <c r="P21" i="126"/>
  <c r="O21" i="126"/>
  <c r="N21" i="126"/>
  <c r="M21" i="126"/>
  <c r="L21" i="126"/>
  <c r="K21" i="126"/>
  <c r="Q20" i="126"/>
  <c r="P20" i="126"/>
  <c r="O20" i="126"/>
  <c r="N20" i="126"/>
  <c r="M20" i="126"/>
  <c r="L20" i="126"/>
  <c r="K20" i="126"/>
  <c r="Q19" i="126"/>
  <c r="P19" i="126"/>
  <c r="O19" i="126"/>
  <c r="N19" i="126"/>
  <c r="M19" i="126"/>
  <c r="R19" i="126" s="1"/>
  <c r="Z19" i="126" s="1"/>
  <c r="L19" i="126"/>
  <c r="K19" i="126"/>
  <c r="Q18" i="126"/>
  <c r="P18" i="126"/>
  <c r="O18" i="126"/>
  <c r="N18" i="126"/>
  <c r="M18" i="126"/>
  <c r="L18" i="126"/>
  <c r="K18" i="126"/>
  <c r="Q17" i="126"/>
  <c r="P17" i="126"/>
  <c r="O17" i="126"/>
  <c r="N17" i="126"/>
  <c r="M17" i="126"/>
  <c r="L17" i="126"/>
  <c r="K17" i="126"/>
  <c r="AD13" i="126"/>
  <c r="AC13" i="126"/>
  <c r="Q13" i="126"/>
  <c r="P13" i="126"/>
  <c r="O13" i="126"/>
  <c r="N13" i="126"/>
  <c r="M13" i="126"/>
  <c r="L13" i="126"/>
  <c r="AD12" i="126"/>
  <c r="AC12" i="126"/>
  <c r="Q12" i="126"/>
  <c r="P12" i="126"/>
  <c r="O12" i="126"/>
  <c r="N12" i="126"/>
  <c r="M12" i="126"/>
  <c r="L12" i="126"/>
  <c r="AD11" i="126"/>
  <c r="AC11" i="126"/>
  <c r="Q11" i="126"/>
  <c r="P11" i="126"/>
  <c r="O11" i="126"/>
  <c r="N11" i="126"/>
  <c r="M11" i="126"/>
  <c r="L11" i="126"/>
  <c r="AD10" i="126"/>
  <c r="AC10" i="126"/>
  <c r="Q10" i="126"/>
  <c r="P10" i="126"/>
  <c r="O10" i="126"/>
  <c r="N10" i="126"/>
  <c r="M10" i="126"/>
  <c r="L10" i="126"/>
  <c r="AD9" i="126"/>
  <c r="AC9" i="126"/>
  <c r="Q9" i="126"/>
  <c r="P9" i="126"/>
  <c r="O9" i="126"/>
  <c r="N9" i="126"/>
  <c r="M9" i="126"/>
  <c r="L9" i="126"/>
  <c r="AD8" i="126"/>
  <c r="AC8" i="126"/>
  <c r="Q8" i="126"/>
  <c r="P8" i="126"/>
  <c r="O8" i="126"/>
  <c r="N8" i="126"/>
  <c r="M8" i="126"/>
  <c r="L8" i="126"/>
  <c r="AD7" i="126"/>
  <c r="AC7" i="126"/>
  <c r="Q7" i="126"/>
  <c r="P7" i="126"/>
  <c r="O7" i="126"/>
  <c r="N7" i="126"/>
  <c r="M7" i="126"/>
  <c r="R7" i="126" s="1"/>
  <c r="U7" i="126" s="1"/>
  <c r="L7" i="126"/>
  <c r="AD6" i="126"/>
  <c r="AC6" i="126"/>
  <c r="Q6" i="126"/>
  <c r="P6" i="126"/>
  <c r="O6" i="126"/>
  <c r="N6" i="126"/>
  <c r="M6" i="126"/>
  <c r="L6" i="126"/>
  <c r="K6" i="126"/>
  <c r="AD5" i="126"/>
  <c r="AC5" i="126"/>
  <c r="Q5" i="126"/>
  <c r="P5" i="126"/>
  <c r="O5" i="126"/>
  <c r="N5" i="126"/>
  <c r="M5" i="126"/>
  <c r="L5" i="126"/>
  <c r="K5" i="126"/>
  <c r="AD4" i="126"/>
  <c r="AC4" i="126"/>
  <c r="Q4" i="126"/>
  <c r="P4" i="126"/>
  <c r="O4" i="126"/>
  <c r="N4" i="126"/>
  <c r="M4" i="126"/>
  <c r="L4" i="126"/>
  <c r="K4" i="126"/>
  <c r="AD3" i="126"/>
  <c r="AC3" i="126"/>
  <c r="Q3" i="126"/>
  <c r="P3" i="126"/>
  <c r="O3" i="126"/>
  <c r="N3" i="126"/>
  <c r="M3" i="126"/>
  <c r="L3" i="126"/>
  <c r="K3" i="126"/>
  <c r="AD2" i="126"/>
  <c r="AC2" i="126"/>
  <c r="Q2" i="126"/>
  <c r="P2" i="126"/>
  <c r="O2" i="126"/>
  <c r="N2" i="126"/>
  <c r="M2" i="126"/>
  <c r="L2" i="126"/>
  <c r="K2" i="126"/>
  <c r="AG20" i="124"/>
  <c r="V20" i="119"/>
  <c r="V20" i="57"/>
  <c r="U23" i="62"/>
  <c r="K23" i="62"/>
  <c r="U8" i="62"/>
  <c r="K8" i="62"/>
  <c r="AF15" i="124"/>
  <c r="U15" i="119"/>
  <c r="U15" i="57"/>
  <c r="U7" i="24"/>
  <c r="K7" i="24"/>
  <c r="AM14" i="124" l="1"/>
  <c r="AA8" i="133"/>
  <c r="X8" i="133"/>
  <c r="W8" i="133"/>
  <c r="R13" i="133"/>
  <c r="Y13" i="133" s="1"/>
  <c r="R11" i="133"/>
  <c r="X11" i="133" s="1"/>
  <c r="V18" i="133"/>
  <c r="R25" i="133"/>
  <c r="Z25" i="133" s="1"/>
  <c r="R19" i="133"/>
  <c r="AA19" i="133" s="1"/>
  <c r="R26" i="133"/>
  <c r="W26" i="133" s="1"/>
  <c r="R23" i="133"/>
  <c r="AA23" i="133" s="1"/>
  <c r="R24" i="133"/>
  <c r="X24" i="133" s="1"/>
  <c r="R21" i="133"/>
  <c r="V21" i="133" s="1"/>
  <c r="U18" i="133"/>
  <c r="R28" i="133"/>
  <c r="Z28" i="133" s="1"/>
  <c r="W4" i="133"/>
  <c r="Z10" i="133"/>
  <c r="X4" i="133"/>
  <c r="Y10" i="133"/>
  <c r="X10" i="133"/>
  <c r="W10" i="133"/>
  <c r="X17" i="133"/>
  <c r="V20" i="133"/>
  <c r="Y17" i="133"/>
  <c r="AA20" i="133"/>
  <c r="Z3" i="133"/>
  <c r="Y25" i="133"/>
  <c r="X25" i="133"/>
  <c r="W25" i="133"/>
  <c r="V25" i="133"/>
  <c r="Y8" i="133"/>
  <c r="W18" i="133"/>
  <c r="X23" i="133"/>
  <c r="Z8" i="133"/>
  <c r="R12" i="133"/>
  <c r="W12" i="133" s="1"/>
  <c r="X18" i="133"/>
  <c r="R27" i="133"/>
  <c r="Y27" i="133" s="1"/>
  <c r="Y18" i="133"/>
  <c r="Z18" i="133"/>
  <c r="R20" i="133"/>
  <c r="U20" i="133" s="1"/>
  <c r="R3" i="133"/>
  <c r="X3" i="133" s="1"/>
  <c r="AA10" i="133"/>
  <c r="R5" i="133"/>
  <c r="W5" i="133" s="1"/>
  <c r="R17" i="133"/>
  <c r="Z17" i="133" s="1"/>
  <c r="R7" i="133"/>
  <c r="W7" i="133" s="1"/>
  <c r="R22" i="133"/>
  <c r="R9" i="133"/>
  <c r="Z9" i="133" s="1"/>
  <c r="R2" i="133"/>
  <c r="X2" i="133" s="1"/>
  <c r="R4" i="133"/>
  <c r="Y4" i="133" s="1"/>
  <c r="R6" i="133"/>
  <c r="W6" i="133" s="1"/>
  <c r="C22" i="52"/>
  <c r="Y24" i="131"/>
  <c r="R3" i="131"/>
  <c r="AA3" i="131" s="1"/>
  <c r="R5" i="131"/>
  <c r="R13" i="131"/>
  <c r="Y13" i="131" s="1"/>
  <c r="R11" i="131"/>
  <c r="Y11" i="131" s="1"/>
  <c r="R26" i="131"/>
  <c r="V26" i="131" s="1"/>
  <c r="R23" i="131"/>
  <c r="AA23" i="131" s="1"/>
  <c r="R8" i="131"/>
  <c r="X8" i="131" s="1"/>
  <c r="V24" i="131"/>
  <c r="Z24" i="131"/>
  <c r="R21" i="131"/>
  <c r="V21" i="131" s="1"/>
  <c r="AA24" i="131"/>
  <c r="R12" i="131"/>
  <c r="X12" i="131" s="1"/>
  <c r="U18" i="131"/>
  <c r="R22" i="131"/>
  <c r="AA22" i="131" s="1"/>
  <c r="R28" i="131"/>
  <c r="Z28" i="131" s="1"/>
  <c r="AA5" i="131"/>
  <c r="Y5" i="131"/>
  <c r="W5" i="131"/>
  <c r="X5" i="131"/>
  <c r="Z5" i="131"/>
  <c r="V20" i="131"/>
  <c r="R6" i="131"/>
  <c r="W6" i="131" s="1"/>
  <c r="W18" i="131"/>
  <c r="X18" i="131"/>
  <c r="R27" i="131"/>
  <c r="Y27" i="131" s="1"/>
  <c r="R9" i="131"/>
  <c r="Y18" i="131"/>
  <c r="Z23" i="131"/>
  <c r="R25" i="131"/>
  <c r="Z18" i="131"/>
  <c r="R20" i="131"/>
  <c r="R2" i="131"/>
  <c r="Z2" i="131" s="1"/>
  <c r="R17" i="131"/>
  <c r="V17" i="131" s="1"/>
  <c r="R19" i="131"/>
  <c r="Z19" i="131" s="1"/>
  <c r="W24" i="131"/>
  <c r="R4" i="131"/>
  <c r="R7" i="131"/>
  <c r="R10" i="131"/>
  <c r="W10" i="131" s="1"/>
  <c r="R18" i="126"/>
  <c r="U18" i="126" s="1"/>
  <c r="R22" i="126"/>
  <c r="Z22" i="126" s="1"/>
  <c r="R26" i="126"/>
  <c r="AA26" i="126" s="1"/>
  <c r="C23" i="52"/>
  <c r="U24" i="52"/>
  <c r="T25" i="52"/>
  <c r="X26" i="128"/>
  <c r="X19" i="128"/>
  <c r="AA26" i="128"/>
  <c r="U18" i="128"/>
  <c r="AA19" i="128"/>
  <c r="V28" i="128"/>
  <c r="Y28" i="128"/>
  <c r="R21" i="128"/>
  <c r="U21" i="128" s="1"/>
  <c r="Z28" i="128"/>
  <c r="AA28" i="128"/>
  <c r="R4" i="128"/>
  <c r="Y4" i="128" s="1"/>
  <c r="R5" i="128"/>
  <c r="AA5" i="128" s="1"/>
  <c r="W7" i="128"/>
  <c r="AA7" i="128"/>
  <c r="Z7" i="128"/>
  <c r="Y7" i="128"/>
  <c r="X7" i="128"/>
  <c r="V7" i="128"/>
  <c r="U4" i="128"/>
  <c r="X4" i="128"/>
  <c r="Z4" i="128"/>
  <c r="V24" i="128"/>
  <c r="AA24" i="128"/>
  <c r="Y24" i="128"/>
  <c r="X24" i="128"/>
  <c r="W24" i="128"/>
  <c r="X21" i="128"/>
  <c r="AA21" i="128"/>
  <c r="Z21" i="128"/>
  <c r="Y21" i="128"/>
  <c r="W21" i="128"/>
  <c r="X20" i="128"/>
  <c r="W20" i="128"/>
  <c r="Z24" i="128"/>
  <c r="R12" i="128"/>
  <c r="Z12" i="128" s="1"/>
  <c r="V18" i="128"/>
  <c r="W23" i="128"/>
  <c r="R25" i="128"/>
  <c r="AA25" i="128" s="1"/>
  <c r="W18" i="128"/>
  <c r="X23" i="128"/>
  <c r="R3" i="128"/>
  <c r="X18" i="128"/>
  <c r="Y23" i="128"/>
  <c r="R27" i="128"/>
  <c r="Z27" i="128" s="1"/>
  <c r="R9" i="128"/>
  <c r="V9" i="128" s="1"/>
  <c r="Y18" i="128"/>
  <c r="Z23" i="128"/>
  <c r="Z18" i="128"/>
  <c r="R20" i="128"/>
  <c r="U20" i="128" s="1"/>
  <c r="R17" i="128"/>
  <c r="X17" i="128" s="1"/>
  <c r="R6" i="128"/>
  <c r="Z6" i="128" s="1"/>
  <c r="R2" i="128"/>
  <c r="U2" i="128" s="1"/>
  <c r="R11" i="128"/>
  <c r="X11" i="128" s="1"/>
  <c r="R22" i="128"/>
  <c r="W22" i="128" s="1"/>
  <c r="R8" i="128"/>
  <c r="W8" i="128" s="1"/>
  <c r="U19" i="128"/>
  <c r="V26" i="128"/>
  <c r="R13" i="128"/>
  <c r="V13" i="128" s="1"/>
  <c r="V19" i="128"/>
  <c r="W26" i="128"/>
  <c r="W19" i="128"/>
  <c r="Y26" i="128"/>
  <c r="W28" i="128"/>
  <c r="R10" i="128"/>
  <c r="Y19" i="128"/>
  <c r="R23" i="126"/>
  <c r="V23" i="126" s="1"/>
  <c r="Y22" i="126"/>
  <c r="AA22" i="126"/>
  <c r="V26" i="126"/>
  <c r="Y19" i="126"/>
  <c r="AA19" i="126"/>
  <c r="X19" i="126"/>
  <c r="V22" i="126"/>
  <c r="R24" i="126"/>
  <c r="AA24" i="126" s="1"/>
  <c r="R21" i="126"/>
  <c r="Z21" i="126" s="1"/>
  <c r="X22" i="126"/>
  <c r="Y18" i="126"/>
  <c r="U19" i="126"/>
  <c r="R5" i="126"/>
  <c r="Y5" i="126" s="1"/>
  <c r="R11" i="126"/>
  <c r="W11" i="126" s="1"/>
  <c r="R2" i="126"/>
  <c r="AA2" i="126" s="1"/>
  <c r="R3" i="126"/>
  <c r="AA3" i="126" s="1"/>
  <c r="R4" i="126"/>
  <c r="V4" i="126" s="1"/>
  <c r="AA7" i="126"/>
  <c r="X7" i="126"/>
  <c r="W7" i="126"/>
  <c r="V7" i="126"/>
  <c r="Z7" i="126"/>
  <c r="Y7" i="126"/>
  <c r="R25" i="126"/>
  <c r="W18" i="126"/>
  <c r="V18" i="126"/>
  <c r="R9" i="126"/>
  <c r="AA9" i="126" s="1"/>
  <c r="Z18" i="126"/>
  <c r="R20" i="126"/>
  <c r="X20" i="126" s="1"/>
  <c r="R12" i="126"/>
  <c r="Z12" i="126" s="1"/>
  <c r="R27" i="126"/>
  <c r="V27" i="126" s="1"/>
  <c r="AA18" i="126"/>
  <c r="R6" i="126"/>
  <c r="V6" i="126" s="1"/>
  <c r="R17" i="126"/>
  <c r="X18" i="126"/>
  <c r="W22" i="126"/>
  <c r="R8" i="126"/>
  <c r="Z8" i="126" s="1"/>
  <c r="V19" i="126"/>
  <c r="W26" i="126"/>
  <c r="W19" i="126"/>
  <c r="X26" i="126"/>
  <c r="V28" i="126"/>
  <c r="Y26" i="126"/>
  <c r="W28" i="126"/>
  <c r="R10" i="126"/>
  <c r="W10" i="126" s="1"/>
  <c r="Z26" i="126"/>
  <c r="X28" i="126"/>
  <c r="Y28" i="126"/>
  <c r="R13" i="126"/>
  <c r="X13" i="126" s="1"/>
  <c r="Z28" i="126"/>
  <c r="AF10" i="124"/>
  <c r="U10" i="119"/>
  <c r="U10" i="57"/>
  <c r="U22" i="15"/>
  <c r="K22" i="15"/>
  <c r="U7" i="15"/>
  <c r="K7" i="15"/>
  <c r="AF9" i="124"/>
  <c r="U9" i="119"/>
  <c r="U9" i="57"/>
  <c r="K22" i="13"/>
  <c r="U22" i="13" s="1"/>
  <c r="K7" i="13"/>
  <c r="U7" i="13" s="1"/>
  <c r="AF11" i="124"/>
  <c r="U11" i="119"/>
  <c r="U11" i="57"/>
  <c r="K7" i="16"/>
  <c r="K22" i="68"/>
  <c r="K7" i="68"/>
  <c r="AF23" i="124"/>
  <c r="U23" i="119"/>
  <c r="K22" i="75"/>
  <c r="U22" i="75" s="1"/>
  <c r="K7" i="75"/>
  <c r="U23" i="57" s="1"/>
  <c r="AG22" i="124"/>
  <c r="AG30" i="124" s="1"/>
  <c r="V22" i="119"/>
  <c r="V31" i="119" s="1"/>
  <c r="V22" i="57"/>
  <c r="V55" i="57" s="1"/>
  <c r="U23" i="65"/>
  <c r="K23" i="65"/>
  <c r="U8" i="65"/>
  <c r="K8" i="65"/>
  <c r="AF24" i="124"/>
  <c r="U24" i="119"/>
  <c r="U24" i="57"/>
  <c r="K22" i="86"/>
  <c r="K7" i="86"/>
  <c r="AE26" i="124"/>
  <c r="T26" i="119"/>
  <c r="T26" i="57"/>
  <c r="K21" i="94"/>
  <c r="U21" i="94" s="1"/>
  <c r="U6" i="94"/>
  <c r="K6" i="94"/>
  <c r="AF13" i="124"/>
  <c r="U13" i="119"/>
  <c r="K7" i="21"/>
  <c r="U13" i="57" s="1"/>
  <c r="AF17" i="124"/>
  <c r="AE17" i="124"/>
  <c r="AD17" i="124"/>
  <c r="U17" i="119"/>
  <c r="T17" i="119"/>
  <c r="S17" i="119"/>
  <c r="U17" i="57"/>
  <c r="T17" i="57"/>
  <c r="S17" i="57"/>
  <c r="K20" i="31"/>
  <c r="K21" i="31"/>
  <c r="K22" i="31"/>
  <c r="K5" i="31"/>
  <c r="K6" i="31"/>
  <c r="K7" i="31"/>
  <c r="AE7" i="124"/>
  <c r="T7" i="119"/>
  <c r="U23" i="53"/>
  <c r="K23" i="53"/>
  <c r="U6" i="53"/>
  <c r="K6" i="53"/>
  <c r="T7" i="57" s="1"/>
  <c r="AE3" i="124"/>
  <c r="T3" i="119"/>
  <c r="AG31" i="124" l="1"/>
  <c r="AG36" i="124"/>
  <c r="AG35" i="124"/>
  <c r="AG34" i="124"/>
  <c r="AG33" i="124"/>
  <c r="AG32" i="124"/>
  <c r="V32" i="119"/>
  <c r="V30" i="119"/>
  <c r="V36" i="119"/>
  <c r="V35" i="119"/>
  <c r="V34" i="119"/>
  <c r="V33" i="119"/>
  <c r="V53" i="57"/>
  <c r="V58" i="57"/>
  <c r="V35" i="57"/>
  <c r="V32" i="57"/>
  <c r="V31" i="57"/>
  <c r="V30" i="57"/>
  <c r="V59" i="57"/>
  <c r="V56" i="57"/>
  <c r="V54" i="57"/>
  <c r="V36" i="57"/>
  <c r="V34" i="57"/>
  <c r="V33" i="57"/>
  <c r="V57" i="57"/>
  <c r="U7" i="75"/>
  <c r="T21" i="52"/>
  <c r="Z30" i="52" s="1"/>
  <c r="R42" i="57" s="1"/>
  <c r="Y12" i="133"/>
  <c r="AA12" i="133"/>
  <c r="Z12" i="133"/>
  <c r="Y11" i="133"/>
  <c r="AA5" i="133"/>
  <c r="W11" i="133"/>
  <c r="AA11" i="133"/>
  <c r="Z11" i="133"/>
  <c r="AA13" i="133"/>
  <c r="Z13" i="133"/>
  <c r="X13" i="133"/>
  <c r="W13" i="133"/>
  <c r="X28" i="133"/>
  <c r="W28" i="133"/>
  <c r="V28" i="133"/>
  <c r="AA27" i="133"/>
  <c r="AA25" i="133"/>
  <c r="W24" i="133"/>
  <c r="Z27" i="133"/>
  <c r="Y24" i="133"/>
  <c r="AA26" i="133"/>
  <c r="Z26" i="133"/>
  <c r="V24" i="133"/>
  <c r="Y26" i="133"/>
  <c r="AA24" i="133"/>
  <c r="W17" i="133"/>
  <c r="Z19" i="133"/>
  <c r="X26" i="133"/>
  <c r="Y19" i="133"/>
  <c r="Z24" i="133"/>
  <c r="U19" i="133"/>
  <c r="W21" i="133"/>
  <c r="X19" i="133"/>
  <c r="Z21" i="133"/>
  <c r="V26" i="133"/>
  <c r="AA21" i="133"/>
  <c r="W19" i="133"/>
  <c r="Z23" i="133"/>
  <c r="X21" i="133"/>
  <c r="Y21" i="133"/>
  <c r="W23" i="133"/>
  <c r="U21" i="133"/>
  <c r="V23" i="133"/>
  <c r="Y23" i="133"/>
  <c r="AA28" i="133"/>
  <c r="V19" i="133"/>
  <c r="Y28" i="133"/>
  <c r="V17" i="133"/>
  <c r="U17" i="133"/>
  <c r="AA22" i="133"/>
  <c r="Y22" i="133"/>
  <c r="W9" i="133"/>
  <c r="AA7" i="133"/>
  <c r="Z20" i="133"/>
  <c r="AA2" i="133"/>
  <c r="Y5" i="133"/>
  <c r="Y2" i="133"/>
  <c r="Z7" i="133"/>
  <c r="W27" i="133"/>
  <c r="V27" i="133"/>
  <c r="Y20" i="133"/>
  <c r="X9" i="133"/>
  <c r="AA17" i="133"/>
  <c r="W22" i="133"/>
  <c r="Z5" i="133"/>
  <c r="Y7" i="133"/>
  <c r="X5" i="133"/>
  <c r="Z22" i="133"/>
  <c r="X27" i="133"/>
  <c r="X7" i="133"/>
  <c r="W2" i="133"/>
  <c r="X20" i="133"/>
  <c r="Z2" i="133"/>
  <c r="AA3" i="133"/>
  <c r="X22" i="133"/>
  <c r="V22" i="133"/>
  <c r="Z6" i="133"/>
  <c r="AA6" i="133"/>
  <c r="X6" i="133"/>
  <c r="Y6" i="133"/>
  <c r="W3" i="133"/>
  <c r="Y3" i="133"/>
  <c r="AA9" i="133"/>
  <c r="AA4" i="133"/>
  <c r="Z4" i="133"/>
  <c r="Y9" i="133"/>
  <c r="X12" i="133"/>
  <c r="W20" i="133"/>
  <c r="Y21" i="131"/>
  <c r="W21" i="131"/>
  <c r="Z21" i="131"/>
  <c r="AA21" i="131"/>
  <c r="X21" i="131"/>
  <c r="U21" i="131"/>
  <c r="Y3" i="131"/>
  <c r="X3" i="131"/>
  <c r="W3" i="131"/>
  <c r="V13" i="131"/>
  <c r="X2" i="131"/>
  <c r="Y12" i="131"/>
  <c r="Z12" i="131"/>
  <c r="Z3" i="131"/>
  <c r="AA11" i="131"/>
  <c r="AA8" i="131"/>
  <c r="Z8" i="131"/>
  <c r="Y23" i="131"/>
  <c r="Y8" i="131"/>
  <c r="AA26" i="131"/>
  <c r="X23" i="131"/>
  <c r="AA6" i="131"/>
  <c r="Z26" i="131"/>
  <c r="AA27" i="131"/>
  <c r="W8" i="131"/>
  <c r="W9" i="131"/>
  <c r="AA28" i="131"/>
  <c r="Y26" i="131"/>
  <c r="Z6" i="131"/>
  <c r="Y28" i="131"/>
  <c r="W22" i="131"/>
  <c r="Z27" i="131"/>
  <c r="X26" i="131"/>
  <c r="Y22" i="131"/>
  <c r="Y6" i="131"/>
  <c r="X28" i="131"/>
  <c r="Y9" i="131"/>
  <c r="Z22" i="131"/>
  <c r="X13" i="131"/>
  <c r="AA13" i="131"/>
  <c r="Z11" i="131"/>
  <c r="W28" i="131"/>
  <c r="W17" i="131"/>
  <c r="Z13" i="131"/>
  <c r="V22" i="131"/>
  <c r="U19" i="131"/>
  <c r="X22" i="131"/>
  <c r="X10" i="131"/>
  <c r="V28" i="131"/>
  <c r="W13" i="131"/>
  <c r="X9" i="131"/>
  <c r="AA12" i="131"/>
  <c r="X11" i="131"/>
  <c r="W23" i="131"/>
  <c r="W12" i="131"/>
  <c r="W11" i="131"/>
  <c r="V23" i="131"/>
  <c r="W26" i="131"/>
  <c r="Y7" i="131"/>
  <c r="Z7" i="131"/>
  <c r="AA7" i="131"/>
  <c r="X7" i="131"/>
  <c r="Z17" i="131"/>
  <c r="X17" i="131"/>
  <c r="U17" i="131"/>
  <c r="W2" i="131"/>
  <c r="AA20" i="131"/>
  <c r="U20" i="131"/>
  <c r="AA2" i="131"/>
  <c r="Y4" i="131"/>
  <c r="AA4" i="131"/>
  <c r="Y25" i="131"/>
  <c r="X25" i="131"/>
  <c r="W25" i="131"/>
  <c r="V25" i="131"/>
  <c r="AA19" i="131"/>
  <c r="V19" i="131"/>
  <c r="Y19" i="131"/>
  <c r="AA9" i="131"/>
  <c r="AA17" i="131"/>
  <c r="W27" i="131"/>
  <c r="V27" i="131"/>
  <c r="X27" i="131"/>
  <c r="X19" i="131"/>
  <c r="X4" i="131"/>
  <c r="Z20" i="131"/>
  <c r="Y20" i="131"/>
  <c r="Z9" i="131"/>
  <c r="Y17" i="131"/>
  <c r="W19" i="131"/>
  <c r="W4" i="131"/>
  <c r="Z25" i="131"/>
  <c r="Z4" i="131"/>
  <c r="X6" i="131"/>
  <c r="X20" i="131"/>
  <c r="AA25" i="131"/>
  <c r="W7" i="131"/>
  <c r="AA10" i="131"/>
  <c r="Z10" i="131"/>
  <c r="Y10" i="131"/>
  <c r="W20" i="131"/>
  <c r="Y2" i="131"/>
  <c r="Z11" i="126"/>
  <c r="Y23" i="126"/>
  <c r="Z23" i="126"/>
  <c r="AA23" i="126"/>
  <c r="X23" i="126"/>
  <c r="W23" i="126"/>
  <c r="W21" i="126"/>
  <c r="V24" i="52"/>
  <c r="Z27" i="52"/>
  <c r="Z26" i="52"/>
  <c r="Z28" i="52"/>
  <c r="U25" i="52"/>
  <c r="U21" i="52" s="1"/>
  <c r="Z25" i="52"/>
  <c r="Z24" i="52"/>
  <c r="Z20" i="128"/>
  <c r="V4" i="128"/>
  <c r="X27" i="128"/>
  <c r="V21" i="128"/>
  <c r="Y20" i="128"/>
  <c r="X22" i="128"/>
  <c r="Y17" i="128"/>
  <c r="W17" i="128"/>
  <c r="V20" i="128"/>
  <c r="W4" i="128"/>
  <c r="AA20" i="128"/>
  <c r="AA4" i="128"/>
  <c r="V5" i="128"/>
  <c r="W5" i="128"/>
  <c r="Y5" i="128"/>
  <c r="X5" i="128"/>
  <c r="Z5" i="128"/>
  <c r="W11" i="128"/>
  <c r="AA6" i="128"/>
  <c r="V2" i="128"/>
  <c r="W2" i="128"/>
  <c r="Y6" i="128"/>
  <c r="Z11" i="128"/>
  <c r="Y25" i="128"/>
  <c r="X25" i="128"/>
  <c r="W25" i="128"/>
  <c r="V25" i="128"/>
  <c r="AA13" i="128"/>
  <c r="V10" i="128"/>
  <c r="Z10" i="128"/>
  <c r="AA10" i="128"/>
  <c r="Y10" i="128"/>
  <c r="Z13" i="128"/>
  <c r="U3" i="128"/>
  <c r="V3" i="128"/>
  <c r="W3" i="128"/>
  <c r="Y13" i="128"/>
  <c r="W13" i="128"/>
  <c r="Y9" i="128"/>
  <c r="X3" i="128"/>
  <c r="AA27" i="128"/>
  <c r="X9" i="128"/>
  <c r="AA8" i="128"/>
  <c r="Z8" i="128"/>
  <c r="X8" i="128"/>
  <c r="V8" i="128"/>
  <c r="X6" i="128"/>
  <c r="AA22" i="128"/>
  <c r="Z22" i="128"/>
  <c r="Y22" i="128"/>
  <c r="AA3" i="128"/>
  <c r="AA11" i="128"/>
  <c r="Y11" i="128"/>
  <c r="W9" i="128"/>
  <c r="X2" i="128"/>
  <c r="AA2" i="128"/>
  <c r="Z2" i="128"/>
  <c r="Y2" i="128"/>
  <c r="W6" i="128"/>
  <c r="V22" i="128"/>
  <c r="W10" i="128"/>
  <c r="Z3" i="128"/>
  <c r="Y8" i="128"/>
  <c r="Z25" i="128"/>
  <c r="W27" i="128"/>
  <c r="V27" i="128"/>
  <c r="AA17" i="128"/>
  <c r="Z17" i="128"/>
  <c r="V17" i="128"/>
  <c r="U17" i="128"/>
  <c r="AA12" i="128"/>
  <c r="AA9" i="128"/>
  <c r="V6" i="128"/>
  <c r="X13" i="128"/>
  <c r="V11" i="128"/>
  <c r="Y12" i="128"/>
  <c r="X12" i="128"/>
  <c r="W12" i="128"/>
  <c r="V12" i="128"/>
  <c r="Y3" i="128"/>
  <c r="Y27" i="128"/>
  <c r="Z9" i="128"/>
  <c r="X10" i="128"/>
  <c r="X24" i="126"/>
  <c r="V20" i="126"/>
  <c r="AA21" i="126"/>
  <c r="X21" i="126"/>
  <c r="W24" i="126"/>
  <c r="Y24" i="126"/>
  <c r="Z24" i="126"/>
  <c r="AA4" i="126"/>
  <c r="AA5" i="126"/>
  <c r="X5" i="126"/>
  <c r="Y2" i="126"/>
  <c r="Y4" i="126"/>
  <c r="X4" i="126"/>
  <c r="V11" i="126"/>
  <c r="W6" i="126"/>
  <c r="U6" i="126"/>
  <c r="V5" i="126"/>
  <c r="W5" i="126"/>
  <c r="U5" i="126"/>
  <c r="V13" i="126"/>
  <c r="W27" i="126"/>
  <c r="V21" i="126"/>
  <c r="U21" i="126"/>
  <c r="V24" i="126"/>
  <c r="Y27" i="126"/>
  <c r="AA27" i="126"/>
  <c r="Z20" i="126"/>
  <c r="Y21" i="126"/>
  <c r="Z13" i="126"/>
  <c r="Z5" i="126"/>
  <c r="X11" i="126"/>
  <c r="AA11" i="126"/>
  <c r="Y11" i="126"/>
  <c r="W3" i="126"/>
  <c r="Z2" i="126"/>
  <c r="Y9" i="126"/>
  <c r="X9" i="126"/>
  <c r="W4" i="126"/>
  <c r="Z4" i="126"/>
  <c r="U4" i="126"/>
  <c r="V3" i="126"/>
  <c r="W9" i="126"/>
  <c r="U2" i="126"/>
  <c r="X3" i="126"/>
  <c r="Z3" i="126"/>
  <c r="Y3" i="126"/>
  <c r="W2" i="126"/>
  <c r="U3" i="126"/>
  <c r="V2" i="126"/>
  <c r="Y8" i="126"/>
  <c r="W8" i="126"/>
  <c r="X2" i="126"/>
  <c r="W25" i="126"/>
  <c r="X25" i="126"/>
  <c r="V25" i="126"/>
  <c r="AA8" i="126"/>
  <c r="Z17" i="126"/>
  <c r="X17" i="126"/>
  <c r="V17" i="126"/>
  <c r="Z6" i="126"/>
  <c r="X6" i="126"/>
  <c r="X27" i="126"/>
  <c r="Z25" i="126"/>
  <c r="U17" i="126"/>
  <c r="AA25" i="126"/>
  <c r="AA13" i="126"/>
  <c r="Y13" i="126"/>
  <c r="W12" i="126"/>
  <c r="Y12" i="126"/>
  <c r="X12" i="126"/>
  <c r="V12" i="126"/>
  <c r="W13" i="126"/>
  <c r="AA20" i="126"/>
  <c r="Y20" i="126"/>
  <c r="U20" i="126"/>
  <c r="Y25" i="126"/>
  <c r="V8" i="126"/>
  <c r="X8" i="126"/>
  <c r="AA6" i="126"/>
  <c r="Z27" i="126"/>
  <c r="Y6" i="126"/>
  <c r="Y17" i="126"/>
  <c r="X10" i="126"/>
  <c r="V10" i="126"/>
  <c r="Y10" i="126"/>
  <c r="AA10" i="126"/>
  <c r="Z10" i="126"/>
  <c r="Z9" i="126"/>
  <c r="V9" i="126"/>
  <c r="AA17" i="126"/>
  <c r="W17" i="126"/>
  <c r="W20" i="126"/>
  <c r="AA12" i="126"/>
  <c r="K6" i="1"/>
  <c r="T3" i="57" s="1"/>
  <c r="K21" i="29"/>
  <c r="K6" i="29"/>
  <c r="AF12" i="124"/>
  <c r="U12" i="119"/>
  <c r="U12" i="57"/>
  <c r="U22" i="19"/>
  <c r="K22" i="19"/>
  <c r="U7" i="19"/>
  <c r="K7" i="19"/>
  <c r="AF27" i="124"/>
  <c r="U27" i="119"/>
  <c r="K22" i="98"/>
  <c r="U22" i="98" s="1"/>
  <c r="K7" i="98"/>
  <c r="U27" i="57" s="1"/>
  <c r="AF18" i="124"/>
  <c r="U18" i="119"/>
  <c r="K22" i="50"/>
  <c r="K7" i="50"/>
  <c r="U18" i="57" s="1"/>
  <c r="K22" i="71"/>
  <c r="K7" i="71"/>
  <c r="AF4" i="124"/>
  <c r="U4" i="119"/>
  <c r="U4" i="57"/>
  <c r="K21" i="6"/>
  <c r="K22" i="6"/>
  <c r="K7" i="6"/>
  <c r="K6" i="58"/>
  <c r="K21" i="58"/>
  <c r="AF20" i="124"/>
  <c r="U20" i="119"/>
  <c r="U20" i="57"/>
  <c r="U22" i="62"/>
  <c r="K22" i="62"/>
  <c r="U7" i="62"/>
  <c r="K7" i="62"/>
  <c r="Z5" i="124"/>
  <c r="N5" i="124"/>
  <c r="N5" i="119"/>
  <c r="AE5" i="124"/>
  <c r="T5" i="119"/>
  <c r="K6" i="8"/>
  <c r="T5" i="57" s="1"/>
  <c r="K21" i="8"/>
  <c r="U21" i="8" s="1"/>
  <c r="K6" i="16"/>
  <c r="AE15" i="124"/>
  <c r="T15" i="119"/>
  <c r="K6" i="24"/>
  <c r="T15" i="57" s="1"/>
  <c r="AE10" i="124"/>
  <c r="T10" i="119"/>
  <c r="T10" i="57"/>
  <c r="U20" i="15"/>
  <c r="U21" i="15"/>
  <c r="K20" i="15"/>
  <c r="K21" i="15"/>
  <c r="K6" i="15"/>
  <c r="U6" i="15" s="1"/>
  <c r="K6" i="68"/>
  <c r="K21" i="68"/>
  <c r="AC6" i="124"/>
  <c r="AB6" i="124"/>
  <c r="AA6" i="124"/>
  <c r="AM6" i="124" s="1"/>
  <c r="R6" i="119"/>
  <c r="Q6" i="119"/>
  <c r="P6" i="119"/>
  <c r="Q6" i="57"/>
  <c r="P6" i="57"/>
  <c r="U19" i="10"/>
  <c r="U18" i="10"/>
  <c r="U17" i="10"/>
  <c r="K19" i="10"/>
  <c r="K18" i="10"/>
  <c r="K17" i="10"/>
  <c r="U4" i="10"/>
  <c r="U3" i="10"/>
  <c r="U2" i="10"/>
  <c r="K3" i="10"/>
  <c r="K4" i="10"/>
  <c r="K2" i="10"/>
  <c r="AD3" i="124"/>
  <c r="S3" i="119"/>
  <c r="K5" i="1"/>
  <c r="U5" i="1" s="1"/>
  <c r="AD7" i="124"/>
  <c r="S7" i="119"/>
  <c r="K22" i="53"/>
  <c r="U22" i="53" s="1"/>
  <c r="K5" i="53"/>
  <c r="S7" i="57" s="1"/>
  <c r="K22" i="1"/>
  <c r="U22" i="1" s="1"/>
  <c r="K6" i="21"/>
  <c r="AF22" i="124"/>
  <c r="U22" i="119"/>
  <c r="U22" i="57"/>
  <c r="U22" i="65"/>
  <c r="K22" i="65"/>
  <c r="U7" i="65"/>
  <c r="K7" i="65"/>
  <c r="AE23" i="124"/>
  <c r="T23" i="119"/>
  <c r="K21" i="75"/>
  <c r="U21" i="75" s="1"/>
  <c r="K6" i="75"/>
  <c r="T23" i="57" s="1"/>
  <c r="AE9" i="124"/>
  <c r="T9" i="119"/>
  <c r="T9" i="57"/>
  <c r="K21" i="13"/>
  <c r="U21" i="13" s="1"/>
  <c r="K6" i="13"/>
  <c r="U6" i="13" s="1"/>
  <c r="K21" i="86"/>
  <c r="K6" i="86"/>
  <c r="U20" i="24"/>
  <c r="K20" i="24"/>
  <c r="AE27" i="124"/>
  <c r="T27" i="119"/>
  <c r="K21" i="98"/>
  <c r="U21" i="98" s="1"/>
  <c r="K6" i="98"/>
  <c r="T27" i="57" s="1"/>
  <c r="AD26" i="124"/>
  <c r="S26" i="119"/>
  <c r="S26" i="57"/>
  <c r="K20" i="94"/>
  <c r="U20" i="94" s="1"/>
  <c r="K5" i="94"/>
  <c r="U5" i="94" s="1"/>
  <c r="AE12" i="124"/>
  <c r="T12" i="119"/>
  <c r="T12" i="57"/>
  <c r="U21" i="19"/>
  <c r="K21" i="19"/>
  <c r="U6" i="19"/>
  <c r="K6" i="19"/>
  <c r="K21" i="71"/>
  <c r="K6" i="71"/>
  <c r="K20" i="6"/>
  <c r="K6" i="6"/>
  <c r="K21" i="23"/>
  <c r="K6" i="50"/>
  <c r="K21" i="50"/>
  <c r="K20" i="58"/>
  <c r="K5" i="58"/>
  <c r="K20" i="29"/>
  <c r="K5" i="29"/>
  <c r="L13" i="8"/>
  <c r="L28" i="8"/>
  <c r="AE20" i="124"/>
  <c r="T20" i="119"/>
  <c r="T20" i="57"/>
  <c r="U21" i="62"/>
  <c r="K21" i="62"/>
  <c r="U6" i="62"/>
  <c r="K6" i="62"/>
  <c r="K20" i="8"/>
  <c r="K5" i="8"/>
  <c r="AD15" i="124"/>
  <c r="S15" i="119"/>
  <c r="K5" i="24"/>
  <c r="S15" i="57" s="1"/>
  <c r="AD23" i="124"/>
  <c r="S23" i="119"/>
  <c r="K20" i="75"/>
  <c r="U20" i="75" s="1"/>
  <c r="K5" i="75"/>
  <c r="U5" i="75" s="1"/>
  <c r="AD10" i="124"/>
  <c r="S10" i="119"/>
  <c r="K5" i="15"/>
  <c r="S10" i="57" s="1"/>
  <c r="K19" i="24"/>
  <c r="K5" i="68"/>
  <c r="K20" i="68"/>
  <c r="K5" i="16"/>
  <c r="C3" i="124"/>
  <c r="D3" i="124"/>
  <c r="E3" i="124"/>
  <c r="F3" i="124"/>
  <c r="G3" i="124"/>
  <c r="H3" i="124"/>
  <c r="I3" i="124"/>
  <c r="J3" i="124"/>
  <c r="K3" i="124"/>
  <c r="L3" i="124"/>
  <c r="M3" i="124"/>
  <c r="N3" i="124"/>
  <c r="D5" i="124"/>
  <c r="E5" i="124"/>
  <c r="F5" i="124"/>
  <c r="G5" i="124"/>
  <c r="H5" i="124"/>
  <c r="I5" i="124"/>
  <c r="J5" i="124"/>
  <c r="K5" i="124"/>
  <c r="C6" i="124"/>
  <c r="D6" i="124"/>
  <c r="E6" i="124"/>
  <c r="F6" i="124"/>
  <c r="G6" i="124"/>
  <c r="H6" i="124"/>
  <c r="I6" i="124"/>
  <c r="J6" i="124"/>
  <c r="K6" i="124"/>
  <c r="L6" i="124"/>
  <c r="M6" i="124"/>
  <c r="N6" i="124"/>
  <c r="H7" i="124"/>
  <c r="N7" i="124"/>
  <c r="C9" i="124"/>
  <c r="D9" i="124"/>
  <c r="E9" i="124"/>
  <c r="F9" i="124"/>
  <c r="G9" i="124"/>
  <c r="H9" i="124"/>
  <c r="I9" i="124"/>
  <c r="J9" i="124"/>
  <c r="K9" i="124"/>
  <c r="L9" i="124"/>
  <c r="M9" i="124"/>
  <c r="N9" i="124"/>
  <c r="C10" i="124"/>
  <c r="D10" i="124"/>
  <c r="E10" i="124"/>
  <c r="F10" i="124"/>
  <c r="G10" i="124"/>
  <c r="H10" i="124"/>
  <c r="I10" i="124"/>
  <c r="J10" i="124"/>
  <c r="K10" i="124"/>
  <c r="L10" i="124"/>
  <c r="M10" i="124"/>
  <c r="N10" i="124"/>
  <c r="I11" i="124"/>
  <c r="J11" i="124"/>
  <c r="K11" i="124"/>
  <c r="C12" i="124"/>
  <c r="D12" i="124"/>
  <c r="E12" i="124"/>
  <c r="F12" i="124"/>
  <c r="G12" i="124"/>
  <c r="H12" i="124"/>
  <c r="I12" i="124"/>
  <c r="J12" i="124"/>
  <c r="K12" i="124"/>
  <c r="L12" i="124"/>
  <c r="M12" i="124"/>
  <c r="N12" i="124"/>
  <c r="H13" i="124"/>
  <c r="G15" i="124"/>
  <c r="I15" i="124"/>
  <c r="J15" i="124"/>
  <c r="K15" i="124"/>
  <c r="L15" i="124"/>
  <c r="M15" i="124"/>
  <c r="N15" i="124"/>
  <c r="M17" i="124"/>
  <c r="N17" i="124"/>
  <c r="C18" i="124"/>
  <c r="D18" i="124"/>
  <c r="E18" i="124"/>
  <c r="F18" i="124"/>
  <c r="C20" i="124"/>
  <c r="D20" i="124"/>
  <c r="E20" i="124"/>
  <c r="F20" i="124"/>
  <c r="G20" i="124"/>
  <c r="H20" i="124"/>
  <c r="I20" i="124"/>
  <c r="J20" i="124"/>
  <c r="K20" i="124"/>
  <c r="L20" i="124"/>
  <c r="M20" i="124"/>
  <c r="N20" i="124"/>
  <c r="C22" i="124"/>
  <c r="D22" i="124"/>
  <c r="E22" i="124"/>
  <c r="F22" i="124"/>
  <c r="G22" i="124"/>
  <c r="H22" i="124"/>
  <c r="I22" i="124"/>
  <c r="J22" i="124"/>
  <c r="K22" i="124"/>
  <c r="L22" i="124"/>
  <c r="M22" i="124"/>
  <c r="N22" i="124"/>
  <c r="C23" i="124"/>
  <c r="D23" i="124"/>
  <c r="E23" i="124"/>
  <c r="F23" i="124"/>
  <c r="G23" i="124"/>
  <c r="H23" i="124"/>
  <c r="I23" i="124"/>
  <c r="J23" i="124"/>
  <c r="K23" i="124"/>
  <c r="L23" i="124"/>
  <c r="M23" i="124"/>
  <c r="N23" i="124"/>
  <c r="C25" i="124"/>
  <c r="D25" i="124"/>
  <c r="E25" i="124"/>
  <c r="F25" i="124"/>
  <c r="G25" i="124"/>
  <c r="H25" i="124"/>
  <c r="I25" i="124"/>
  <c r="J25" i="124"/>
  <c r="K25" i="124"/>
  <c r="L25" i="124"/>
  <c r="M25" i="124"/>
  <c r="N25" i="124"/>
  <c r="C26" i="124"/>
  <c r="D26" i="124"/>
  <c r="E26" i="124"/>
  <c r="F26" i="124"/>
  <c r="G26" i="124"/>
  <c r="H26" i="124"/>
  <c r="I26" i="124"/>
  <c r="J26" i="124"/>
  <c r="K26" i="124"/>
  <c r="L26" i="124"/>
  <c r="M26" i="124"/>
  <c r="N26" i="124"/>
  <c r="C27" i="124"/>
  <c r="D27" i="124"/>
  <c r="E27" i="124"/>
  <c r="F27" i="124"/>
  <c r="G27" i="124"/>
  <c r="H27" i="124"/>
  <c r="I27" i="124"/>
  <c r="J27" i="124"/>
  <c r="K27" i="124"/>
  <c r="L27" i="124"/>
  <c r="M27" i="124"/>
  <c r="N27" i="124"/>
  <c r="AD27" i="124"/>
  <c r="AC27" i="124"/>
  <c r="AB27" i="124"/>
  <c r="AA27" i="124"/>
  <c r="Z27" i="124"/>
  <c r="Y27" i="124"/>
  <c r="X27" i="124"/>
  <c r="W27" i="124"/>
  <c r="V27" i="124"/>
  <c r="U27" i="124"/>
  <c r="T27" i="124"/>
  <c r="S27" i="124"/>
  <c r="R27" i="124"/>
  <c r="Q27" i="124"/>
  <c r="P27" i="124"/>
  <c r="O27" i="124"/>
  <c r="AC26" i="124"/>
  <c r="AB26" i="124"/>
  <c r="AA26" i="124"/>
  <c r="Z26" i="124"/>
  <c r="Y26" i="124"/>
  <c r="X26" i="124"/>
  <c r="W26" i="124"/>
  <c r="V26" i="124"/>
  <c r="U26" i="124"/>
  <c r="T26" i="124"/>
  <c r="S26" i="124"/>
  <c r="R26" i="124"/>
  <c r="Q26" i="124"/>
  <c r="P26" i="124"/>
  <c r="O26" i="124"/>
  <c r="AC25" i="124"/>
  <c r="AB25" i="124"/>
  <c r="AA25" i="124"/>
  <c r="Z25" i="124"/>
  <c r="Y25" i="124"/>
  <c r="X25" i="124"/>
  <c r="W25" i="124"/>
  <c r="V25" i="124"/>
  <c r="U25" i="124"/>
  <c r="T25" i="124"/>
  <c r="S25" i="124"/>
  <c r="R25" i="124"/>
  <c r="Q25" i="124"/>
  <c r="P25" i="124"/>
  <c r="O25" i="124"/>
  <c r="AD24" i="124"/>
  <c r="AC23" i="124"/>
  <c r="AB23" i="124"/>
  <c r="AA23" i="124"/>
  <c r="Z23" i="124"/>
  <c r="Y23" i="124"/>
  <c r="X23" i="124"/>
  <c r="W23" i="124"/>
  <c r="V23" i="124"/>
  <c r="U23" i="124"/>
  <c r="T23" i="124"/>
  <c r="S23" i="124"/>
  <c r="R23" i="124"/>
  <c r="Q23" i="124"/>
  <c r="P23" i="124"/>
  <c r="O23" i="124"/>
  <c r="AE22" i="124"/>
  <c r="AD22" i="124"/>
  <c r="AC22" i="124"/>
  <c r="AB22" i="124"/>
  <c r="AA22" i="124"/>
  <c r="AM22" i="124" s="1"/>
  <c r="Z22" i="124"/>
  <c r="Y22" i="124"/>
  <c r="X22" i="124"/>
  <c r="W22" i="124"/>
  <c r="V22" i="124"/>
  <c r="U22" i="124"/>
  <c r="T22" i="124"/>
  <c r="S22" i="124"/>
  <c r="R22" i="124"/>
  <c r="Q22" i="124"/>
  <c r="P22" i="124"/>
  <c r="O22" i="124"/>
  <c r="AD20" i="124"/>
  <c r="AC20" i="124"/>
  <c r="AB20" i="124"/>
  <c r="AA20" i="124"/>
  <c r="Z20" i="124"/>
  <c r="Y20" i="124"/>
  <c r="X20" i="124"/>
  <c r="W20" i="124"/>
  <c r="V20" i="124"/>
  <c r="U20" i="124"/>
  <c r="T20" i="124"/>
  <c r="S20" i="124"/>
  <c r="R20" i="124"/>
  <c r="Q20" i="124"/>
  <c r="P20" i="124"/>
  <c r="O20" i="124"/>
  <c r="Y17" i="124"/>
  <c r="AC15" i="124"/>
  <c r="AB15" i="124"/>
  <c r="AA15" i="124"/>
  <c r="Z15" i="124"/>
  <c r="Y15" i="124"/>
  <c r="X15" i="124"/>
  <c r="AD13" i="124"/>
  <c r="Z13" i="124"/>
  <c r="Y13" i="124"/>
  <c r="T13" i="124"/>
  <c r="S13" i="124"/>
  <c r="Q13" i="124"/>
  <c r="AD12" i="124"/>
  <c r="AC12" i="124"/>
  <c r="AB12" i="124"/>
  <c r="AA12" i="124"/>
  <c r="Z12" i="124"/>
  <c r="Y12" i="124"/>
  <c r="X12" i="124"/>
  <c r="W12" i="124"/>
  <c r="V12" i="124"/>
  <c r="U12" i="124"/>
  <c r="T12" i="124"/>
  <c r="S12" i="124"/>
  <c r="R12" i="124"/>
  <c r="Q12" i="124"/>
  <c r="P12" i="124"/>
  <c r="O12" i="124"/>
  <c r="AC10" i="124"/>
  <c r="AB10" i="124"/>
  <c r="AA10" i="124"/>
  <c r="AM10" i="124" s="1"/>
  <c r="Z10" i="124"/>
  <c r="Y10" i="124"/>
  <c r="X10" i="124"/>
  <c r="W10" i="124"/>
  <c r="V10" i="124"/>
  <c r="U10" i="124"/>
  <c r="T10" i="124"/>
  <c r="S10" i="124"/>
  <c r="R10" i="124"/>
  <c r="Q10" i="124"/>
  <c r="P10" i="124"/>
  <c r="O10" i="124"/>
  <c r="AD9" i="124"/>
  <c r="AC9" i="124"/>
  <c r="AB9" i="124"/>
  <c r="AA9" i="124"/>
  <c r="Z9" i="124"/>
  <c r="Y9" i="124"/>
  <c r="X9" i="124"/>
  <c r="W9" i="124"/>
  <c r="V9" i="124"/>
  <c r="U9" i="124"/>
  <c r="T9" i="124"/>
  <c r="S9" i="124"/>
  <c r="R9" i="124"/>
  <c r="Q9" i="124"/>
  <c r="P9" i="124"/>
  <c r="O9" i="124"/>
  <c r="AC7" i="124"/>
  <c r="AA7" i="124"/>
  <c r="Z7" i="124"/>
  <c r="T7" i="124"/>
  <c r="S7" i="124"/>
  <c r="Z6" i="124"/>
  <c r="Y6" i="124"/>
  <c r="X6" i="124"/>
  <c r="W6" i="124"/>
  <c r="V6" i="124"/>
  <c r="U6" i="124"/>
  <c r="T6" i="124"/>
  <c r="S6" i="124"/>
  <c r="R6" i="124"/>
  <c r="Q6" i="124"/>
  <c r="P6" i="124"/>
  <c r="O6" i="124"/>
  <c r="X5" i="124"/>
  <c r="W5" i="124"/>
  <c r="V5" i="124"/>
  <c r="U5" i="124"/>
  <c r="T5" i="124"/>
  <c r="S5" i="124"/>
  <c r="R5" i="124"/>
  <c r="AC4" i="124"/>
  <c r="AB4" i="124"/>
  <c r="AA4" i="124"/>
  <c r="Y4" i="124"/>
  <c r="W4" i="124"/>
  <c r="P4" i="124"/>
  <c r="O4" i="124"/>
  <c r="AC3" i="124"/>
  <c r="AB3" i="124"/>
  <c r="AA3" i="124"/>
  <c r="Z3" i="124"/>
  <c r="Y3" i="124"/>
  <c r="X3" i="124"/>
  <c r="W3" i="124"/>
  <c r="V3" i="124"/>
  <c r="U3" i="124"/>
  <c r="T3" i="124"/>
  <c r="S3" i="124"/>
  <c r="R3" i="124"/>
  <c r="Q3" i="124"/>
  <c r="P3" i="124"/>
  <c r="O3" i="124"/>
  <c r="AD13" i="98"/>
  <c r="AD12" i="98"/>
  <c r="AD11" i="98"/>
  <c r="AD10" i="98"/>
  <c r="AD9" i="98"/>
  <c r="AD8" i="98"/>
  <c r="AD7" i="98"/>
  <c r="AD6" i="98"/>
  <c r="AD5" i="98"/>
  <c r="AD4" i="98"/>
  <c r="AD3" i="98"/>
  <c r="AD2" i="98"/>
  <c r="AD13" i="94"/>
  <c r="AD12" i="94"/>
  <c r="AD11" i="94"/>
  <c r="AD10" i="94"/>
  <c r="AD9" i="94"/>
  <c r="AD8" i="94"/>
  <c r="AD7" i="94"/>
  <c r="AD6" i="94"/>
  <c r="AD5" i="94"/>
  <c r="AD4" i="94"/>
  <c r="AD3" i="94"/>
  <c r="AD2" i="94"/>
  <c r="AD13" i="90"/>
  <c r="AD12" i="90"/>
  <c r="AD11" i="90"/>
  <c r="AD10" i="90"/>
  <c r="AD9" i="90"/>
  <c r="AD8" i="90"/>
  <c r="AD7" i="90"/>
  <c r="AD6" i="90"/>
  <c r="AD5" i="90"/>
  <c r="AD4" i="90"/>
  <c r="AD3" i="90"/>
  <c r="AD2" i="90"/>
  <c r="AD13" i="86"/>
  <c r="Z24" i="124" s="1"/>
  <c r="AD12" i="86"/>
  <c r="Y24" i="124" s="1"/>
  <c r="AD11" i="86"/>
  <c r="X24" i="124" s="1"/>
  <c r="AD10" i="86"/>
  <c r="W24" i="124" s="1"/>
  <c r="AD9" i="86"/>
  <c r="V24" i="124" s="1"/>
  <c r="AD8" i="86"/>
  <c r="U24" i="124" s="1"/>
  <c r="AD7" i="86"/>
  <c r="H24" i="124" s="1"/>
  <c r="AD6" i="86"/>
  <c r="G24" i="124" s="1"/>
  <c r="AD5" i="86"/>
  <c r="F24" i="124" s="1"/>
  <c r="AD4" i="86"/>
  <c r="AC24" i="124" s="1"/>
  <c r="AD3" i="86"/>
  <c r="AB24" i="124" s="1"/>
  <c r="AD2" i="86"/>
  <c r="C24" i="124" s="1"/>
  <c r="AD13" i="75"/>
  <c r="AD12" i="75"/>
  <c r="AD11" i="75"/>
  <c r="AD10" i="75"/>
  <c r="AD9" i="75"/>
  <c r="AD8" i="75"/>
  <c r="AD7" i="75"/>
  <c r="AD6" i="75"/>
  <c r="AD5" i="75"/>
  <c r="AD4" i="75"/>
  <c r="AD3" i="75"/>
  <c r="AD2" i="75"/>
  <c r="AD13" i="65"/>
  <c r="AD12" i="65"/>
  <c r="AD11" i="65"/>
  <c r="AD10" i="65"/>
  <c r="AD9" i="65"/>
  <c r="AD8" i="65"/>
  <c r="AD7" i="65"/>
  <c r="AD6" i="65"/>
  <c r="AD5" i="65"/>
  <c r="AD4" i="65"/>
  <c r="AD3" i="65"/>
  <c r="AD2" i="65"/>
  <c r="AD13" i="68"/>
  <c r="N21" i="124" s="1"/>
  <c r="AD12" i="68"/>
  <c r="M21" i="124" s="1"/>
  <c r="AD11" i="68"/>
  <c r="L21" i="124" s="1"/>
  <c r="AD10" i="68"/>
  <c r="K21" i="124" s="1"/>
  <c r="AD9" i="68"/>
  <c r="J21" i="124" s="1"/>
  <c r="AD8" i="68"/>
  <c r="I21" i="124" s="1"/>
  <c r="AD7" i="68"/>
  <c r="AD6" i="68"/>
  <c r="G21" i="124" s="1"/>
  <c r="AD5" i="68"/>
  <c r="R21" i="124" s="1"/>
  <c r="AD4" i="68"/>
  <c r="AC21" i="124" s="1"/>
  <c r="AD3" i="68"/>
  <c r="AB21" i="124" s="1"/>
  <c r="AD2" i="68"/>
  <c r="AA21" i="124" s="1"/>
  <c r="AD13" i="62"/>
  <c r="AD12" i="62"/>
  <c r="AD11" i="62"/>
  <c r="AD10" i="62"/>
  <c r="AD9" i="62"/>
  <c r="AD8" i="62"/>
  <c r="AD7" i="62"/>
  <c r="AD6" i="62"/>
  <c r="AD5" i="62"/>
  <c r="AD4" i="62"/>
  <c r="AD3" i="62"/>
  <c r="AD2" i="62"/>
  <c r="AD13" i="58"/>
  <c r="N19" i="124" s="1"/>
  <c r="AD12" i="58"/>
  <c r="M19" i="124" s="1"/>
  <c r="AD11" i="58"/>
  <c r="X19" i="124" s="1"/>
  <c r="AD10" i="58"/>
  <c r="W19" i="124" s="1"/>
  <c r="AD9" i="58"/>
  <c r="V19" i="124" s="1"/>
  <c r="AD8" i="58"/>
  <c r="U19" i="124" s="1"/>
  <c r="AD7" i="58"/>
  <c r="T19" i="124" s="1"/>
  <c r="AD6" i="58"/>
  <c r="S19" i="124" s="1"/>
  <c r="AD5" i="58"/>
  <c r="R19" i="124" s="1"/>
  <c r="AD4" i="58"/>
  <c r="E19" i="124" s="1"/>
  <c r="AD3" i="58"/>
  <c r="D19" i="124" s="1"/>
  <c r="AD2" i="58"/>
  <c r="C19" i="124" s="1"/>
  <c r="AD13" i="50"/>
  <c r="N18" i="124" s="1"/>
  <c r="AD12" i="50"/>
  <c r="M18" i="124" s="1"/>
  <c r="AD11" i="50"/>
  <c r="L18" i="124" s="1"/>
  <c r="AD10" i="50"/>
  <c r="W18" i="124" s="1"/>
  <c r="AD9" i="50"/>
  <c r="J18" i="124" s="1"/>
  <c r="AD8" i="50"/>
  <c r="I18" i="124" s="1"/>
  <c r="AD7" i="50"/>
  <c r="T18" i="124" s="1"/>
  <c r="AD6" i="50"/>
  <c r="S18" i="124" s="1"/>
  <c r="AD5" i="50"/>
  <c r="R18" i="124" s="1"/>
  <c r="AD4" i="50"/>
  <c r="Q18" i="124" s="1"/>
  <c r="AD3" i="50"/>
  <c r="P18" i="124" s="1"/>
  <c r="AD2" i="50"/>
  <c r="O18" i="124" s="1"/>
  <c r="AD13" i="31"/>
  <c r="Z17" i="124" s="1"/>
  <c r="AD12" i="31"/>
  <c r="AD11" i="31"/>
  <c r="X17" i="124" s="1"/>
  <c r="AD10" i="31"/>
  <c r="W17" i="124" s="1"/>
  <c r="AD9" i="31"/>
  <c r="V17" i="124" s="1"/>
  <c r="AD8" i="31"/>
  <c r="U17" i="124" s="1"/>
  <c r="AD7" i="31"/>
  <c r="T17" i="124" s="1"/>
  <c r="AD6" i="31"/>
  <c r="G17" i="124" s="1"/>
  <c r="AD5" i="31"/>
  <c r="F17" i="124" s="1"/>
  <c r="AD4" i="31"/>
  <c r="AC17" i="124" s="1"/>
  <c r="AD3" i="31"/>
  <c r="AB17" i="124" s="1"/>
  <c r="AD2" i="31"/>
  <c r="AA17" i="124" s="1"/>
  <c r="AD13" i="29"/>
  <c r="Z16" i="124" s="1"/>
  <c r="AD12" i="29"/>
  <c r="M16" i="124" s="1"/>
  <c r="AD11" i="29"/>
  <c r="L16" i="124" s="1"/>
  <c r="AD10" i="29"/>
  <c r="W16" i="124" s="1"/>
  <c r="AD9" i="29"/>
  <c r="V16" i="124" s="1"/>
  <c r="AD8" i="29"/>
  <c r="U16" i="124" s="1"/>
  <c r="AD7" i="29"/>
  <c r="H16" i="124" s="1"/>
  <c r="AD6" i="29"/>
  <c r="G16" i="124" s="1"/>
  <c r="AD5" i="29"/>
  <c r="AD16" i="124" s="1"/>
  <c r="AD4" i="29"/>
  <c r="AC16" i="124" s="1"/>
  <c r="AD3" i="29"/>
  <c r="D16" i="124" s="1"/>
  <c r="AD2" i="29"/>
  <c r="AA16" i="124" s="1"/>
  <c r="AD13" i="24"/>
  <c r="AD12" i="24"/>
  <c r="AD11" i="24"/>
  <c r="AD10" i="24"/>
  <c r="W15" i="124" s="1"/>
  <c r="AD9" i="24"/>
  <c r="V15" i="124" s="1"/>
  <c r="AD8" i="24"/>
  <c r="U15" i="124" s="1"/>
  <c r="AD7" i="24"/>
  <c r="T15" i="124" s="1"/>
  <c r="AD6" i="24"/>
  <c r="S15" i="124" s="1"/>
  <c r="AD5" i="24"/>
  <c r="R15" i="124" s="1"/>
  <c r="AD4" i="24"/>
  <c r="Q15" i="124" s="1"/>
  <c r="AD3" i="24"/>
  <c r="P15" i="124" s="1"/>
  <c r="AD2" i="24"/>
  <c r="O15" i="124" s="1"/>
  <c r="AD13" i="23"/>
  <c r="Z14" i="124" s="1"/>
  <c r="AD12" i="23"/>
  <c r="Y14" i="124" s="1"/>
  <c r="AD11" i="23"/>
  <c r="L14" i="124" s="1"/>
  <c r="AD10" i="23"/>
  <c r="K14" i="124" s="1"/>
  <c r="AD9" i="23"/>
  <c r="V14" i="124" s="1"/>
  <c r="AD8" i="23"/>
  <c r="I14" i="124" s="1"/>
  <c r="AD7" i="23"/>
  <c r="H14" i="124" s="1"/>
  <c r="AD6" i="23"/>
  <c r="S14" i="124" s="1"/>
  <c r="AD5" i="23"/>
  <c r="R14" i="124" s="1"/>
  <c r="AD4" i="23"/>
  <c r="E14" i="124" s="1"/>
  <c r="AD3" i="23"/>
  <c r="D14" i="124" s="1"/>
  <c r="AD2" i="23"/>
  <c r="C14" i="124" s="1"/>
  <c r="AD13" i="21"/>
  <c r="N13" i="124" s="1"/>
  <c r="AD12" i="21"/>
  <c r="M13" i="124" s="1"/>
  <c r="AD11" i="21"/>
  <c r="X13" i="124" s="1"/>
  <c r="AD10" i="21"/>
  <c r="W13" i="124" s="1"/>
  <c r="AD9" i="21"/>
  <c r="V13" i="124" s="1"/>
  <c r="AD8" i="21"/>
  <c r="U13" i="124" s="1"/>
  <c r="AD7" i="21"/>
  <c r="AD6" i="21"/>
  <c r="G13" i="124" s="1"/>
  <c r="AD5" i="21"/>
  <c r="F13" i="124" s="1"/>
  <c r="AD4" i="21"/>
  <c r="E13" i="124" s="1"/>
  <c r="AD3" i="21"/>
  <c r="D13" i="124" s="1"/>
  <c r="AD2" i="21"/>
  <c r="C13" i="124" s="1"/>
  <c r="AD13" i="19"/>
  <c r="AD12" i="19"/>
  <c r="AD11" i="19"/>
  <c r="AD10" i="19"/>
  <c r="AD9" i="19"/>
  <c r="AD8" i="19"/>
  <c r="AD7" i="19"/>
  <c r="AD6" i="19"/>
  <c r="AD5" i="19"/>
  <c r="AD4" i="19"/>
  <c r="AD3" i="19"/>
  <c r="AD2" i="19"/>
  <c r="AD13" i="16"/>
  <c r="N11" i="124" s="1"/>
  <c r="AD12" i="16"/>
  <c r="M11" i="124" s="1"/>
  <c r="AD11" i="16"/>
  <c r="L11" i="124" s="1"/>
  <c r="AD10" i="16"/>
  <c r="W11" i="124" s="1"/>
  <c r="AD9" i="16"/>
  <c r="V11" i="124" s="1"/>
  <c r="AD8" i="16"/>
  <c r="U11" i="124" s="1"/>
  <c r="AD7" i="16"/>
  <c r="T11" i="124" s="1"/>
  <c r="AD6" i="16"/>
  <c r="S11" i="124" s="1"/>
  <c r="AD5" i="16"/>
  <c r="R11" i="124" s="1"/>
  <c r="AD4" i="16"/>
  <c r="AC11" i="124" s="1"/>
  <c r="AD3" i="16"/>
  <c r="AB11" i="124" s="1"/>
  <c r="AD2" i="16"/>
  <c r="AA11" i="124" s="1"/>
  <c r="AD13" i="15"/>
  <c r="AD12" i="15"/>
  <c r="AD11" i="15"/>
  <c r="AD10" i="15"/>
  <c r="AD9" i="15"/>
  <c r="AD8" i="15"/>
  <c r="AD7" i="15"/>
  <c r="AD6" i="15"/>
  <c r="AD5" i="15"/>
  <c r="AD4" i="15"/>
  <c r="AD3" i="15"/>
  <c r="AD2" i="15"/>
  <c r="AD13" i="13"/>
  <c r="AD12" i="13"/>
  <c r="AD11" i="13"/>
  <c r="AD10" i="13"/>
  <c r="AD9" i="13"/>
  <c r="AD8" i="13"/>
  <c r="AD7" i="13"/>
  <c r="AD6" i="13"/>
  <c r="AD5" i="13"/>
  <c r="AD4" i="13"/>
  <c r="AD3" i="13"/>
  <c r="AD2" i="13"/>
  <c r="AD13" i="71"/>
  <c r="Z8" i="124" s="1"/>
  <c r="AD12" i="71"/>
  <c r="Y8" i="124" s="1"/>
  <c r="AD11" i="71"/>
  <c r="L8" i="124" s="1"/>
  <c r="AD10" i="71"/>
  <c r="K8" i="124" s="1"/>
  <c r="AD9" i="71"/>
  <c r="V8" i="124" s="1"/>
  <c r="AD8" i="71"/>
  <c r="I8" i="124" s="1"/>
  <c r="AD7" i="71"/>
  <c r="H8" i="124" s="1"/>
  <c r="AD6" i="71"/>
  <c r="AE8" i="124" s="1"/>
  <c r="AD5" i="71"/>
  <c r="AD8" i="124" s="1"/>
  <c r="AD4" i="71"/>
  <c r="E8" i="124" s="1"/>
  <c r="AD3" i="71"/>
  <c r="AB8" i="124" s="1"/>
  <c r="AD2" i="71"/>
  <c r="AA8" i="124" s="1"/>
  <c r="AD13" i="53"/>
  <c r="AD12" i="53"/>
  <c r="Y7" i="124" s="1"/>
  <c r="AD11" i="53"/>
  <c r="L7" i="124" s="1"/>
  <c r="AD10" i="53"/>
  <c r="K7" i="124" s="1"/>
  <c r="AD9" i="53"/>
  <c r="V7" i="124" s="1"/>
  <c r="AD8" i="53"/>
  <c r="U7" i="124" s="1"/>
  <c r="AD7" i="53"/>
  <c r="AD6" i="53"/>
  <c r="G7" i="124" s="1"/>
  <c r="AD5" i="53"/>
  <c r="R7" i="124" s="1"/>
  <c r="AD4" i="53"/>
  <c r="Q7" i="124" s="1"/>
  <c r="AD3" i="53"/>
  <c r="P7" i="124" s="1"/>
  <c r="AD2" i="53"/>
  <c r="O7" i="124" s="1"/>
  <c r="AD13" i="11"/>
  <c r="AD12" i="11"/>
  <c r="AD11" i="11"/>
  <c r="AD10" i="11"/>
  <c r="AD9" i="11"/>
  <c r="AD8" i="11"/>
  <c r="AD7" i="11"/>
  <c r="AD6" i="11"/>
  <c r="AD5" i="11"/>
  <c r="AD4" i="11"/>
  <c r="AD3" i="11"/>
  <c r="AD2" i="11"/>
  <c r="AD13" i="10"/>
  <c r="AD12" i="10"/>
  <c r="AD11" i="10"/>
  <c r="AD10" i="10"/>
  <c r="AD9" i="10"/>
  <c r="AD8" i="10"/>
  <c r="AD7" i="10"/>
  <c r="AD6" i="10"/>
  <c r="AD5" i="10"/>
  <c r="AD4" i="10"/>
  <c r="AD3" i="10"/>
  <c r="AD2" i="10"/>
  <c r="AD13" i="8"/>
  <c r="AD12" i="8"/>
  <c r="M5" i="124" s="1"/>
  <c r="AD11" i="8"/>
  <c r="L5" i="124" s="1"/>
  <c r="AD10" i="8"/>
  <c r="AD9" i="8"/>
  <c r="AD8" i="8"/>
  <c r="AD7" i="8"/>
  <c r="AD6" i="8"/>
  <c r="AD5" i="8"/>
  <c r="AD5" i="124" s="1"/>
  <c r="AD4" i="8"/>
  <c r="Q5" i="124" s="1"/>
  <c r="AD3" i="8"/>
  <c r="P5" i="124" s="1"/>
  <c r="AD2" i="8"/>
  <c r="O5" i="124" s="1"/>
  <c r="AD13" i="6"/>
  <c r="Z4" i="124" s="1"/>
  <c r="AD12" i="6"/>
  <c r="M4" i="124" s="1"/>
  <c r="AD11" i="6"/>
  <c r="X4" i="124" s="1"/>
  <c r="AD10" i="6"/>
  <c r="K4" i="124" s="1"/>
  <c r="AD9" i="6"/>
  <c r="V4" i="124" s="1"/>
  <c r="AD8" i="6"/>
  <c r="U4" i="124" s="1"/>
  <c r="AD7" i="6"/>
  <c r="T4" i="124" s="1"/>
  <c r="AD6" i="6"/>
  <c r="S4" i="124" s="1"/>
  <c r="AD5" i="6"/>
  <c r="R4" i="124" s="1"/>
  <c r="AD4" i="6"/>
  <c r="E4" i="124" s="1"/>
  <c r="AD3" i="6"/>
  <c r="D4" i="124" s="1"/>
  <c r="AD2" i="6"/>
  <c r="C4" i="124" s="1"/>
  <c r="AD3" i="1"/>
  <c r="AD4" i="1"/>
  <c r="AD5" i="1"/>
  <c r="AD6" i="1"/>
  <c r="AD7" i="1"/>
  <c r="AD8" i="1"/>
  <c r="AD9" i="1"/>
  <c r="AD10" i="1"/>
  <c r="AD11" i="1"/>
  <c r="AD12" i="1"/>
  <c r="AD13" i="1"/>
  <c r="AD2" i="1"/>
  <c r="R3" i="119"/>
  <c r="K4" i="1"/>
  <c r="U4" i="1" s="1"/>
  <c r="K21" i="1"/>
  <c r="U21" i="1" s="1"/>
  <c r="AM26" i="124" l="1"/>
  <c r="AM25" i="124"/>
  <c r="H21" i="124"/>
  <c r="AF21" i="124"/>
  <c r="AM17" i="124"/>
  <c r="AM12" i="124"/>
  <c r="AM20" i="124"/>
  <c r="AM27" i="124"/>
  <c r="AM15" i="124"/>
  <c r="AM9" i="124"/>
  <c r="AM3" i="124"/>
  <c r="U6" i="1"/>
  <c r="AM23" i="124"/>
  <c r="P16" i="124"/>
  <c r="AB16" i="124"/>
  <c r="AM16" i="124" s="1"/>
  <c r="Q16" i="124"/>
  <c r="AE16" i="124"/>
  <c r="R16" i="124"/>
  <c r="T16" i="124"/>
  <c r="O8" i="124"/>
  <c r="AF8" i="124"/>
  <c r="AF30" i="124" s="1"/>
  <c r="P8" i="124"/>
  <c r="Q8" i="124"/>
  <c r="R8" i="124"/>
  <c r="R31" i="124" s="1"/>
  <c r="S8" i="124"/>
  <c r="T8" i="124"/>
  <c r="U8" i="124"/>
  <c r="J8" i="124"/>
  <c r="G8" i="124"/>
  <c r="F8" i="124"/>
  <c r="Z29" i="52"/>
  <c r="E42" i="57" s="1"/>
  <c r="V25" i="52"/>
  <c r="V21" i="52" s="1"/>
  <c r="W24" i="52"/>
  <c r="U7" i="98"/>
  <c r="AE19" i="124"/>
  <c r="AD19" i="124"/>
  <c r="U6" i="8"/>
  <c r="U6" i="24"/>
  <c r="H11" i="124"/>
  <c r="AE11" i="124"/>
  <c r="D11" i="124"/>
  <c r="F11" i="124"/>
  <c r="C11" i="124"/>
  <c r="G11" i="124"/>
  <c r="AD21" i="124"/>
  <c r="AE21" i="124"/>
  <c r="S23" i="57"/>
  <c r="U6" i="75"/>
  <c r="O24" i="124"/>
  <c r="P24" i="124"/>
  <c r="Q24" i="124"/>
  <c r="N24" i="124"/>
  <c r="R24" i="124"/>
  <c r="M24" i="124"/>
  <c r="S24" i="124"/>
  <c r="L24" i="124"/>
  <c r="T24" i="124"/>
  <c r="K24" i="124"/>
  <c r="AE24" i="124"/>
  <c r="J24" i="124"/>
  <c r="I24" i="124"/>
  <c r="E24" i="124"/>
  <c r="AA24" i="124"/>
  <c r="D24" i="124"/>
  <c r="AA13" i="124"/>
  <c r="AB13" i="124"/>
  <c r="AC13" i="124"/>
  <c r="AE13" i="124"/>
  <c r="L13" i="124"/>
  <c r="K13" i="124"/>
  <c r="O13" i="124"/>
  <c r="J13" i="124"/>
  <c r="P13" i="124"/>
  <c r="I13" i="124"/>
  <c r="R13" i="124"/>
  <c r="L17" i="124"/>
  <c r="Q17" i="124"/>
  <c r="I17" i="124"/>
  <c r="R17" i="124"/>
  <c r="H17" i="124"/>
  <c r="O17" i="124"/>
  <c r="K17" i="124"/>
  <c r="J17" i="124"/>
  <c r="S17" i="124"/>
  <c r="P17" i="124"/>
  <c r="E17" i="124"/>
  <c r="D17" i="124"/>
  <c r="C17" i="124"/>
  <c r="U5" i="53"/>
  <c r="S3" i="57"/>
  <c r="O16" i="124"/>
  <c r="N16" i="124"/>
  <c r="K16" i="124"/>
  <c r="S16" i="124"/>
  <c r="J16" i="124"/>
  <c r="I16" i="124"/>
  <c r="F16" i="124"/>
  <c r="X16" i="124"/>
  <c r="E16" i="124"/>
  <c r="Y16" i="124"/>
  <c r="C16" i="124"/>
  <c r="U6" i="98"/>
  <c r="H18" i="124"/>
  <c r="X18" i="124"/>
  <c r="G18" i="124"/>
  <c r="Y18" i="124"/>
  <c r="AE18" i="124"/>
  <c r="Z18" i="124"/>
  <c r="AA18" i="124"/>
  <c r="AB18" i="124"/>
  <c r="AC18" i="124"/>
  <c r="AD18" i="124"/>
  <c r="W8" i="124"/>
  <c r="X8" i="124"/>
  <c r="N8" i="124"/>
  <c r="M8" i="124"/>
  <c r="AD4" i="124"/>
  <c r="AM4" i="124" s="1"/>
  <c r="N4" i="124"/>
  <c r="AE4" i="124"/>
  <c r="L4" i="124"/>
  <c r="J4" i="124"/>
  <c r="I4" i="124"/>
  <c r="H4" i="124"/>
  <c r="G4" i="124"/>
  <c r="Q4" i="124"/>
  <c r="AK4" i="124" s="1"/>
  <c r="F4" i="124"/>
  <c r="Y19" i="124"/>
  <c r="Z19" i="124"/>
  <c r="AA19" i="124"/>
  <c r="AB19" i="124"/>
  <c r="AC19" i="124"/>
  <c r="K19" i="124"/>
  <c r="L19" i="124"/>
  <c r="J19" i="124"/>
  <c r="I19" i="124"/>
  <c r="H19" i="124"/>
  <c r="O19" i="124"/>
  <c r="G19" i="124"/>
  <c r="P19" i="124"/>
  <c r="F19" i="124"/>
  <c r="Q19" i="124"/>
  <c r="E11" i="124"/>
  <c r="AD11" i="124"/>
  <c r="O11" i="124"/>
  <c r="P11" i="124"/>
  <c r="Q11" i="124"/>
  <c r="X11" i="124"/>
  <c r="Y11" i="124"/>
  <c r="Z11" i="124"/>
  <c r="U5" i="24"/>
  <c r="D8" i="124"/>
  <c r="C8" i="124"/>
  <c r="AC8" i="124"/>
  <c r="U5" i="15"/>
  <c r="O21" i="124"/>
  <c r="P21" i="124"/>
  <c r="E21" i="124"/>
  <c r="D21" i="124"/>
  <c r="C21" i="124"/>
  <c r="Q21" i="124"/>
  <c r="R3" i="57"/>
  <c r="W7" i="124"/>
  <c r="X7" i="124"/>
  <c r="M7" i="124"/>
  <c r="J7" i="124"/>
  <c r="AB7" i="124"/>
  <c r="AM7" i="124" s="1"/>
  <c r="I7" i="124"/>
  <c r="F7" i="124"/>
  <c r="E7" i="124"/>
  <c r="D7" i="124"/>
  <c r="C7" i="124"/>
  <c r="U14" i="124"/>
  <c r="T14" i="124"/>
  <c r="W14" i="124"/>
  <c r="M14" i="124"/>
  <c r="X14" i="124"/>
  <c r="N14" i="124"/>
  <c r="J14" i="124"/>
  <c r="Q14" i="124"/>
  <c r="G14" i="124"/>
  <c r="F14" i="124"/>
  <c r="P14" i="124"/>
  <c r="O14" i="124"/>
  <c r="U18" i="124"/>
  <c r="K18" i="124"/>
  <c r="V18" i="124"/>
  <c r="AA5" i="124"/>
  <c r="C5" i="124"/>
  <c r="AC5" i="124"/>
  <c r="AB5" i="124"/>
  <c r="Y5" i="124"/>
  <c r="H15" i="124"/>
  <c r="F15" i="124"/>
  <c r="E15" i="124"/>
  <c r="D15" i="124"/>
  <c r="C15" i="124"/>
  <c r="AK27" i="124"/>
  <c r="AK15" i="124"/>
  <c r="S21" i="124"/>
  <c r="T21" i="124"/>
  <c r="U21" i="124"/>
  <c r="X21" i="124"/>
  <c r="Z21" i="124"/>
  <c r="V21" i="124"/>
  <c r="W21" i="124"/>
  <c r="Y21" i="124"/>
  <c r="F21" i="124"/>
  <c r="AK10" i="124"/>
  <c r="AK20" i="124"/>
  <c r="AJ22" i="124"/>
  <c r="AJ20" i="124"/>
  <c r="AJ6" i="124"/>
  <c r="AJ25" i="124"/>
  <c r="AJ23" i="124"/>
  <c r="AK6" i="124"/>
  <c r="AN6" i="124" s="1"/>
  <c r="AJ9" i="124"/>
  <c r="AK3" i="124"/>
  <c r="AK26" i="124"/>
  <c r="AK12" i="124"/>
  <c r="AK9" i="124"/>
  <c r="AJ26" i="124"/>
  <c r="AJ12" i="124"/>
  <c r="AJ10" i="124"/>
  <c r="AJ27" i="124"/>
  <c r="AJ3" i="124"/>
  <c r="AK22" i="124"/>
  <c r="AK23" i="124"/>
  <c r="AK25" i="124"/>
  <c r="R6" i="57"/>
  <c r="K5" i="21"/>
  <c r="J11" i="121"/>
  <c r="J12" i="121"/>
  <c r="J13" i="121"/>
  <c r="O28" i="121"/>
  <c r="N28" i="121"/>
  <c r="M28" i="121"/>
  <c r="L28" i="121"/>
  <c r="K28" i="121"/>
  <c r="J28" i="121"/>
  <c r="O27" i="121"/>
  <c r="N27" i="121"/>
  <c r="M27" i="121"/>
  <c r="L27" i="121"/>
  <c r="K27" i="121"/>
  <c r="P27" i="121" s="1"/>
  <c r="V27" i="121" s="1"/>
  <c r="J27" i="121"/>
  <c r="O26" i="121"/>
  <c r="N26" i="121"/>
  <c r="M26" i="121"/>
  <c r="L26" i="121"/>
  <c r="K26" i="121"/>
  <c r="P26" i="121" s="1"/>
  <c r="J26" i="121"/>
  <c r="O25" i="121"/>
  <c r="N25" i="121"/>
  <c r="M25" i="121"/>
  <c r="L25" i="121"/>
  <c r="K25" i="121"/>
  <c r="J25" i="121"/>
  <c r="O24" i="121"/>
  <c r="N24" i="121"/>
  <c r="M24" i="121"/>
  <c r="L24" i="121"/>
  <c r="K24" i="121"/>
  <c r="P24" i="121" s="1"/>
  <c r="J24" i="121"/>
  <c r="O23" i="121"/>
  <c r="N23" i="121"/>
  <c r="M23" i="121"/>
  <c r="L23" i="121"/>
  <c r="K23" i="121"/>
  <c r="J23" i="121"/>
  <c r="O22" i="121"/>
  <c r="N22" i="121"/>
  <c r="M22" i="121"/>
  <c r="L22" i="121"/>
  <c r="K22" i="121"/>
  <c r="J22" i="121"/>
  <c r="O21" i="121"/>
  <c r="N21" i="121"/>
  <c r="M21" i="121"/>
  <c r="L21" i="121"/>
  <c r="K21" i="121"/>
  <c r="P21" i="121" s="1"/>
  <c r="J21" i="121"/>
  <c r="O20" i="121"/>
  <c r="N20" i="121"/>
  <c r="M20" i="121"/>
  <c r="L20" i="121"/>
  <c r="K20" i="121"/>
  <c r="P20" i="121" s="1"/>
  <c r="S20" i="121" s="1"/>
  <c r="J20" i="121"/>
  <c r="O19" i="121"/>
  <c r="N19" i="121"/>
  <c r="M19" i="121"/>
  <c r="L19" i="121"/>
  <c r="K19" i="121"/>
  <c r="J19" i="121"/>
  <c r="O18" i="121"/>
  <c r="N18" i="121"/>
  <c r="M18" i="121"/>
  <c r="L18" i="121"/>
  <c r="K18" i="121"/>
  <c r="J18" i="121"/>
  <c r="O17" i="121"/>
  <c r="N17" i="121"/>
  <c r="M17" i="121"/>
  <c r="L17" i="121"/>
  <c r="K17" i="121"/>
  <c r="J17" i="121"/>
  <c r="O13" i="121"/>
  <c r="N13" i="121"/>
  <c r="M13" i="121"/>
  <c r="L13" i="121"/>
  <c r="K13" i="121"/>
  <c r="O12" i="121"/>
  <c r="N12" i="121"/>
  <c r="M12" i="121"/>
  <c r="L12" i="121"/>
  <c r="K12" i="121"/>
  <c r="O11" i="121"/>
  <c r="N11" i="121"/>
  <c r="M11" i="121"/>
  <c r="L11" i="121"/>
  <c r="K11" i="121"/>
  <c r="O10" i="121"/>
  <c r="N10" i="121"/>
  <c r="M10" i="121"/>
  <c r="L10" i="121"/>
  <c r="K10" i="121"/>
  <c r="P10" i="121" s="1"/>
  <c r="J10" i="121"/>
  <c r="O9" i="121"/>
  <c r="N9" i="121"/>
  <c r="M9" i="121"/>
  <c r="L9" i="121"/>
  <c r="K9" i="121"/>
  <c r="J9" i="121"/>
  <c r="O8" i="121"/>
  <c r="N8" i="121"/>
  <c r="M8" i="121"/>
  <c r="L8" i="121"/>
  <c r="K8" i="121"/>
  <c r="J8" i="121"/>
  <c r="O7" i="121"/>
  <c r="N7" i="121"/>
  <c r="M7" i="121"/>
  <c r="L7" i="121"/>
  <c r="K7" i="121"/>
  <c r="J7" i="121"/>
  <c r="O6" i="121"/>
  <c r="N6" i="121"/>
  <c r="M6" i="121"/>
  <c r="L6" i="121"/>
  <c r="K6" i="121"/>
  <c r="J6" i="121"/>
  <c r="O5" i="121"/>
  <c r="N5" i="121"/>
  <c r="M5" i="121"/>
  <c r="L5" i="121"/>
  <c r="K5" i="121"/>
  <c r="J5" i="121"/>
  <c r="O4" i="121"/>
  <c r="N4" i="121"/>
  <c r="M4" i="121"/>
  <c r="L4" i="121"/>
  <c r="K4" i="121"/>
  <c r="J4" i="121"/>
  <c r="O3" i="121"/>
  <c r="N3" i="121"/>
  <c r="M3" i="121"/>
  <c r="L3" i="121"/>
  <c r="K3" i="121"/>
  <c r="J3" i="121"/>
  <c r="O2" i="121"/>
  <c r="N2" i="121"/>
  <c r="M2" i="121"/>
  <c r="L2" i="121"/>
  <c r="K2" i="121"/>
  <c r="J2" i="121"/>
  <c r="R25" i="119"/>
  <c r="Q25" i="119"/>
  <c r="P25" i="119"/>
  <c r="K19" i="90"/>
  <c r="U19" i="90" s="1"/>
  <c r="K18" i="90"/>
  <c r="U18" i="90" s="1"/>
  <c r="K17" i="90"/>
  <c r="U17" i="90" s="1"/>
  <c r="K3" i="90"/>
  <c r="U3" i="90" s="1"/>
  <c r="K4" i="90"/>
  <c r="U4" i="90" s="1"/>
  <c r="K2" i="90"/>
  <c r="P25" i="57" s="1"/>
  <c r="K38" i="90"/>
  <c r="K37" i="90"/>
  <c r="K36" i="90"/>
  <c r="L47" i="90"/>
  <c r="Q47" i="90"/>
  <c r="P47" i="90"/>
  <c r="O47" i="90"/>
  <c r="N47" i="90"/>
  <c r="M47" i="90"/>
  <c r="Q46" i="90"/>
  <c r="P46" i="90"/>
  <c r="O46" i="90"/>
  <c r="N46" i="90"/>
  <c r="M46" i="90"/>
  <c r="R46" i="90" s="1"/>
  <c r="L46" i="90"/>
  <c r="Q45" i="90"/>
  <c r="P45" i="90"/>
  <c r="O45" i="90"/>
  <c r="N45" i="90"/>
  <c r="M45" i="90"/>
  <c r="L45" i="90"/>
  <c r="Q44" i="90"/>
  <c r="P44" i="90"/>
  <c r="O44" i="90"/>
  <c r="N44" i="90"/>
  <c r="M44" i="90"/>
  <c r="L44" i="90"/>
  <c r="Q43" i="90"/>
  <c r="P43" i="90"/>
  <c r="O43" i="90"/>
  <c r="N43" i="90"/>
  <c r="M43" i="90"/>
  <c r="L43" i="90"/>
  <c r="Q42" i="90"/>
  <c r="P42" i="90"/>
  <c r="O42" i="90"/>
  <c r="N42" i="90"/>
  <c r="M42" i="90"/>
  <c r="L42" i="90"/>
  <c r="Q41" i="90"/>
  <c r="P41" i="90"/>
  <c r="O41" i="90"/>
  <c r="N41" i="90"/>
  <c r="M41" i="90"/>
  <c r="L41" i="90"/>
  <c r="Q40" i="90"/>
  <c r="P40" i="90"/>
  <c r="O40" i="90"/>
  <c r="R40" i="90" s="1"/>
  <c r="X40" i="90" s="1"/>
  <c r="N40" i="90"/>
  <c r="M40" i="90"/>
  <c r="L40" i="90"/>
  <c r="Q39" i="90"/>
  <c r="P39" i="90"/>
  <c r="O39" i="90"/>
  <c r="N39" i="90"/>
  <c r="M39" i="90"/>
  <c r="L39" i="90"/>
  <c r="R38" i="90"/>
  <c r="W38" i="90" s="1"/>
  <c r="Q38" i="90"/>
  <c r="P38" i="90"/>
  <c r="O38" i="90"/>
  <c r="N38" i="90"/>
  <c r="M38" i="90"/>
  <c r="L38" i="90"/>
  <c r="Q37" i="90"/>
  <c r="P37" i="90"/>
  <c r="O37" i="90"/>
  <c r="N37" i="90"/>
  <c r="M37" i="90"/>
  <c r="L37" i="90"/>
  <c r="Q36" i="90"/>
  <c r="P36" i="90"/>
  <c r="O36" i="90"/>
  <c r="N36" i="90"/>
  <c r="M36" i="90"/>
  <c r="L36" i="90"/>
  <c r="K20" i="53"/>
  <c r="U20" i="53" s="1"/>
  <c r="K21" i="53"/>
  <c r="U21" i="53" s="1"/>
  <c r="K4" i="53"/>
  <c r="L2" i="53"/>
  <c r="L3" i="53"/>
  <c r="L4" i="53"/>
  <c r="L5" i="53"/>
  <c r="L6" i="53"/>
  <c r="L7" i="53"/>
  <c r="L8" i="53"/>
  <c r="L9" i="53"/>
  <c r="L10" i="53"/>
  <c r="L11" i="53"/>
  <c r="L12" i="53"/>
  <c r="L13" i="53"/>
  <c r="T22" i="57"/>
  <c r="T22" i="119"/>
  <c r="U21" i="65"/>
  <c r="K21" i="65"/>
  <c r="U6" i="65"/>
  <c r="K6" i="65"/>
  <c r="K19" i="86"/>
  <c r="K20" i="86"/>
  <c r="K5" i="86"/>
  <c r="S9" i="119"/>
  <c r="K20" i="13"/>
  <c r="U20" i="13" s="1"/>
  <c r="K5" i="13"/>
  <c r="U5" i="13" s="1"/>
  <c r="T11" i="52"/>
  <c r="U11" i="52" s="1"/>
  <c r="V11" i="52" s="1"/>
  <c r="W11" i="52" s="1"/>
  <c r="T12" i="52"/>
  <c r="U12" i="52" s="1"/>
  <c r="V12" i="52" s="1"/>
  <c r="W12" i="52" s="1"/>
  <c r="T13" i="52"/>
  <c r="U13" i="52" s="1"/>
  <c r="T14" i="52"/>
  <c r="U14" i="52" s="1"/>
  <c r="C14" i="52"/>
  <c r="J14" i="52" s="1"/>
  <c r="R26" i="119"/>
  <c r="S12" i="119"/>
  <c r="K19" i="94"/>
  <c r="U19" i="94" s="1"/>
  <c r="K4" i="94"/>
  <c r="U4" i="94" s="1"/>
  <c r="S12" i="57"/>
  <c r="U20" i="19"/>
  <c r="K20" i="19"/>
  <c r="U5" i="19"/>
  <c r="K5" i="19"/>
  <c r="K20" i="1"/>
  <c r="U20" i="1" s="1"/>
  <c r="R34" i="124" l="1"/>
  <c r="AM18" i="124"/>
  <c r="AL25" i="124"/>
  <c r="AL23" i="124"/>
  <c r="AM8" i="124"/>
  <c r="R35" i="124"/>
  <c r="AM21" i="124"/>
  <c r="AM19" i="124"/>
  <c r="AF36" i="124"/>
  <c r="AD32" i="124"/>
  <c r="AK13" i="124"/>
  <c r="AF34" i="124"/>
  <c r="AJ11" i="124"/>
  <c r="S34" i="124"/>
  <c r="AF32" i="124"/>
  <c r="AF35" i="124"/>
  <c r="AF33" i="124"/>
  <c r="AM5" i="124"/>
  <c r="AF31" i="124"/>
  <c r="V30" i="124"/>
  <c r="AM24" i="124"/>
  <c r="AM11" i="124"/>
  <c r="AA32" i="124"/>
  <c r="AM13" i="124"/>
  <c r="U2" i="90"/>
  <c r="Q25" i="57"/>
  <c r="R25" i="57"/>
  <c r="AE35" i="124"/>
  <c r="AL10" i="124"/>
  <c r="AJ21" i="124"/>
  <c r="AK8" i="124"/>
  <c r="AN8" i="124" s="1"/>
  <c r="AJ15" i="124"/>
  <c r="AL15" i="124" s="1"/>
  <c r="AN15" i="124"/>
  <c r="AN27" i="124"/>
  <c r="U33" i="124"/>
  <c r="L33" i="124"/>
  <c r="AE32" i="124"/>
  <c r="S36" i="124"/>
  <c r="U36" i="124"/>
  <c r="AK17" i="124"/>
  <c r="AK19" i="124"/>
  <c r="AN19" i="124" s="1"/>
  <c r="H30" i="124"/>
  <c r="AK16" i="124"/>
  <c r="AJ4" i="124"/>
  <c r="R32" i="124"/>
  <c r="P31" i="124"/>
  <c r="AA36" i="124"/>
  <c r="O30" i="124"/>
  <c r="M35" i="124"/>
  <c r="AB26" i="52"/>
  <c r="AB29" i="52"/>
  <c r="K42" i="57" s="1"/>
  <c r="AB27" i="52"/>
  <c r="AB28" i="52"/>
  <c r="AB24" i="52"/>
  <c r="AA30" i="52"/>
  <c r="U42" i="57" s="1"/>
  <c r="AA28" i="52"/>
  <c r="AA27" i="52"/>
  <c r="AA26" i="52"/>
  <c r="AA29" i="52"/>
  <c r="H42" i="57" s="1"/>
  <c r="AA24" i="52"/>
  <c r="AA25" i="52"/>
  <c r="W25" i="52"/>
  <c r="W21" i="52" s="1"/>
  <c r="AB25" i="52"/>
  <c r="V13" i="52"/>
  <c r="V14" i="52"/>
  <c r="L32" i="124"/>
  <c r="Z30" i="124"/>
  <c r="L30" i="124"/>
  <c r="AC33" i="124"/>
  <c r="I34" i="124"/>
  <c r="L31" i="124"/>
  <c r="L35" i="124"/>
  <c r="J33" i="124"/>
  <c r="N32" i="124"/>
  <c r="J35" i="124"/>
  <c r="M31" i="124"/>
  <c r="N35" i="124"/>
  <c r="U31" i="124"/>
  <c r="M33" i="124"/>
  <c r="W31" i="124"/>
  <c r="AK14" i="124"/>
  <c r="G36" i="124"/>
  <c r="AD31" i="124"/>
  <c r="E33" i="124"/>
  <c r="AD34" i="124"/>
  <c r="X31" i="124"/>
  <c r="Q32" i="124"/>
  <c r="T31" i="124"/>
  <c r="U32" i="124"/>
  <c r="T33" i="124"/>
  <c r="Z33" i="124"/>
  <c r="J36" i="124"/>
  <c r="S30" i="124"/>
  <c r="X35" i="124"/>
  <c r="N31" i="124"/>
  <c r="AL12" i="124"/>
  <c r="AJ13" i="124"/>
  <c r="AE34" i="124"/>
  <c r="E31" i="124"/>
  <c r="S31" i="124"/>
  <c r="W30" i="124"/>
  <c r="T30" i="124"/>
  <c r="R36" i="124"/>
  <c r="M32" i="124"/>
  <c r="G33" i="124"/>
  <c r="M34" i="124"/>
  <c r="E36" i="124"/>
  <c r="AL3" i="124"/>
  <c r="AJ19" i="124"/>
  <c r="I35" i="124"/>
  <c r="R30" i="124"/>
  <c r="M36" i="124"/>
  <c r="N30" i="124"/>
  <c r="P30" i="124"/>
  <c r="AJ17" i="124"/>
  <c r="AL17" i="124" s="1"/>
  <c r="X32" i="124"/>
  <c r="X34" i="124"/>
  <c r="AK7" i="124"/>
  <c r="AN7" i="124" s="1"/>
  <c r="I36" i="124"/>
  <c r="U30" i="124"/>
  <c r="G34" i="124"/>
  <c r="AL6" i="124"/>
  <c r="O33" i="124"/>
  <c r="O34" i="124"/>
  <c r="E35" i="124"/>
  <c r="L36" i="124"/>
  <c r="S33" i="124"/>
  <c r="W34" i="124"/>
  <c r="N34" i="124"/>
  <c r="AJ7" i="124"/>
  <c r="L34" i="124"/>
  <c r="R33" i="124"/>
  <c r="AC30" i="124"/>
  <c r="N36" i="124"/>
  <c r="AK11" i="124"/>
  <c r="AL11" i="124" s="1"/>
  <c r="D30" i="124"/>
  <c r="AD35" i="124"/>
  <c r="M30" i="124"/>
  <c r="T32" i="124"/>
  <c r="N33" i="124"/>
  <c r="AE31" i="124"/>
  <c r="AJ24" i="124"/>
  <c r="AK24" i="124"/>
  <c r="T36" i="124"/>
  <c r="S32" i="124"/>
  <c r="AE36" i="124"/>
  <c r="T34" i="124"/>
  <c r="Y35" i="124"/>
  <c r="AE30" i="124"/>
  <c r="E30" i="124"/>
  <c r="AL20" i="124"/>
  <c r="S35" i="124"/>
  <c r="I33" i="124"/>
  <c r="I32" i="124"/>
  <c r="AE33" i="124"/>
  <c r="I31" i="124"/>
  <c r="T35" i="124"/>
  <c r="J34" i="124"/>
  <c r="R26" i="57"/>
  <c r="AN13" i="124"/>
  <c r="O31" i="124"/>
  <c r="P36" i="124"/>
  <c r="H35" i="124"/>
  <c r="E32" i="124"/>
  <c r="AJ16" i="124"/>
  <c r="AL16" i="124" s="1"/>
  <c r="X30" i="124"/>
  <c r="I30" i="124"/>
  <c r="AD36" i="124"/>
  <c r="AD33" i="124"/>
  <c r="AD30" i="124"/>
  <c r="AA34" i="124"/>
  <c r="Z32" i="124"/>
  <c r="D35" i="124"/>
  <c r="D33" i="124"/>
  <c r="AJ8" i="124"/>
  <c r="D32" i="124"/>
  <c r="AN4" i="124"/>
  <c r="Q30" i="124"/>
  <c r="Q35" i="124"/>
  <c r="H32" i="124"/>
  <c r="G35" i="124"/>
  <c r="H31" i="124"/>
  <c r="J31" i="124"/>
  <c r="Q31" i="124"/>
  <c r="H33" i="124"/>
  <c r="H34" i="124"/>
  <c r="H36" i="124"/>
  <c r="P33" i="124"/>
  <c r="F32" i="124"/>
  <c r="O36" i="124"/>
  <c r="G30" i="124"/>
  <c r="G32" i="124"/>
  <c r="G31" i="124"/>
  <c r="K34" i="124"/>
  <c r="AC34" i="124"/>
  <c r="Z31" i="124"/>
  <c r="Z35" i="124"/>
  <c r="D36" i="124"/>
  <c r="W32" i="124"/>
  <c r="X36" i="124"/>
  <c r="D34" i="124"/>
  <c r="C32" i="124"/>
  <c r="E34" i="124"/>
  <c r="D31" i="124"/>
  <c r="Y33" i="124"/>
  <c r="AC35" i="124"/>
  <c r="AC36" i="124"/>
  <c r="K33" i="124"/>
  <c r="AA33" i="124"/>
  <c r="AB31" i="124"/>
  <c r="Y36" i="124"/>
  <c r="Y30" i="124"/>
  <c r="X33" i="124"/>
  <c r="AA31" i="124"/>
  <c r="U34" i="124"/>
  <c r="J30" i="124"/>
  <c r="K31" i="124"/>
  <c r="F34" i="124"/>
  <c r="P32" i="124"/>
  <c r="AC32" i="124"/>
  <c r="U35" i="124"/>
  <c r="J32" i="124"/>
  <c r="AL4" i="124"/>
  <c r="AB34" i="124"/>
  <c r="V35" i="124"/>
  <c r="AK5" i="124"/>
  <c r="W33" i="124"/>
  <c r="Z34" i="124"/>
  <c r="AB35" i="124"/>
  <c r="K36" i="124"/>
  <c r="AJ5" i="124"/>
  <c r="AN9" i="124"/>
  <c r="AL9" i="124"/>
  <c r="AB30" i="124"/>
  <c r="O35" i="124"/>
  <c r="V31" i="124"/>
  <c r="AL22" i="124"/>
  <c r="O32" i="124"/>
  <c r="K30" i="124"/>
  <c r="AL27" i="124"/>
  <c r="V34" i="124"/>
  <c r="Z36" i="124"/>
  <c r="V36" i="124"/>
  <c r="AB32" i="124"/>
  <c r="K32" i="124"/>
  <c r="C30" i="124"/>
  <c r="AN17" i="124"/>
  <c r="AB33" i="124"/>
  <c r="AK18" i="124"/>
  <c r="K35" i="124"/>
  <c r="AN16" i="124"/>
  <c r="AC31" i="124"/>
  <c r="V32" i="124"/>
  <c r="V33" i="124"/>
  <c r="Q36" i="124"/>
  <c r="Q34" i="124"/>
  <c r="AL26" i="124"/>
  <c r="Q33" i="124"/>
  <c r="AA35" i="124"/>
  <c r="F35" i="124"/>
  <c r="AJ18" i="124"/>
  <c r="AA30" i="124"/>
  <c r="AB36" i="124"/>
  <c r="S9" i="57"/>
  <c r="P35" i="124"/>
  <c r="AJ14" i="124"/>
  <c r="AL14" i="124" s="1"/>
  <c r="P34" i="124"/>
  <c r="F33" i="124"/>
  <c r="Y32" i="124"/>
  <c r="C34" i="124"/>
  <c r="C36" i="124"/>
  <c r="C31" i="124"/>
  <c r="C33" i="124"/>
  <c r="C35" i="124"/>
  <c r="F36" i="124"/>
  <c r="F30" i="124"/>
  <c r="F31" i="124"/>
  <c r="W36" i="124"/>
  <c r="Y34" i="124"/>
  <c r="AK21" i="124"/>
  <c r="AL21" i="124" s="1"/>
  <c r="AN10" i="124"/>
  <c r="Y31" i="124"/>
  <c r="W35" i="124"/>
  <c r="AN23" i="124"/>
  <c r="AN20" i="124"/>
  <c r="AN25" i="124"/>
  <c r="AN12" i="124"/>
  <c r="AN22" i="124"/>
  <c r="AN26" i="124"/>
  <c r="AN3" i="124"/>
  <c r="U27" i="121"/>
  <c r="T17" i="121"/>
  <c r="P25" i="121"/>
  <c r="S25" i="121" s="1"/>
  <c r="P17" i="121"/>
  <c r="V17" i="121" s="1"/>
  <c r="P4" i="121"/>
  <c r="S4" i="121" s="1"/>
  <c r="P9" i="121"/>
  <c r="V9" i="121" s="1"/>
  <c r="P13" i="121"/>
  <c r="V13" i="121" s="1"/>
  <c r="P11" i="121"/>
  <c r="V11" i="121" s="1"/>
  <c r="P7" i="121"/>
  <c r="S7" i="121" s="1"/>
  <c r="W9" i="121"/>
  <c r="U9" i="121"/>
  <c r="P8" i="121"/>
  <c r="U8" i="121" s="1"/>
  <c r="W4" i="121"/>
  <c r="X4" i="121"/>
  <c r="X26" i="121"/>
  <c r="V20" i="121"/>
  <c r="V24" i="121"/>
  <c r="S10" i="121"/>
  <c r="X20" i="121"/>
  <c r="X24" i="121"/>
  <c r="V26" i="121"/>
  <c r="S21" i="121"/>
  <c r="S26" i="121"/>
  <c r="U26" i="121"/>
  <c r="X21" i="121"/>
  <c r="W21" i="121"/>
  <c r="S28" i="121"/>
  <c r="T28" i="121"/>
  <c r="V18" i="121"/>
  <c r="X22" i="121"/>
  <c r="W26" i="121"/>
  <c r="W20" i="121"/>
  <c r="W10" i="121"/>
  <c r="V21" i="121"/>
  <c r="W24" i="121"/>
  <c r="V10" i="121"/>
  <c r="X10" i="121"/>
  <c r="V28" i="121"/>
  <c r="S24" i="121"/>
  <c r="U20" i="121"/>
  <c r="U10" i="121"/>
  <c r="U21" i="121"/>
  <c r="X17" i="121"/>
  <c r="U24" i="121"/>
  <c r="X28" i="121"/>
  <c r="T11" i="121"/>
  <c r="P2" i="121"/>
  <c r="X2" i="121" s="1"/>
  <c r="U11" i="121"/>
  <c r="W27" i="121"/>
  <c r="T26" i="121"/>
  <c r="P3" i="121"/>
  <c r="S3" i="121" s="1"/>
  <c r="T21" i="121"/>
  <c r="P23" i="121"/>
  <c r="T23" i="121" s="1"/>
  <c r="T24" i="121"/>
  <c r="P12" i="121"/>
  <c r="X12" i="121" s="1"/>
  <c r="P28" i="121"/>
  <c r="W28" i="121" s="1"/>
  <c r="W13" i="121"/>
  <c r="S27" i="121"/>
  <c r="P18" i="121"/>
  <c r="P6" i="121"/>
  <c r="T6" i="121" s="1"/>
  <c r="X27" i="121"/>
  <c r="T20" i="121"/>
  <c r="P22" i="121"/>
  <c r="V22" i="121" s="1"/>
  <c r="T10" i="121"/>
  <c r="P19" i="121"/>
  <c r="S19" i="121" s="1"/>
  <c r="P5" i="121"/>
  <c r="T5" i="121" s="1"/>
  <c r="U17" i="121"/>
  <c r="T27" i="121"/>
  <c r="U38" i="90"/>
  <c r="R36" i="90"/>
  <c r="U36" i="90" s="1"/>
  <c r="AA38" i="90"/>
  <c r="Y38" i="90"/>
  <c r="V38" i="90"/>
  <c r="Z38" i="90"/>
  <c r="X38" i="90"/>
  <c r="Z46" i="90"/>
  <c r="V46" i="90"/>
  <c r="W36" i="90"/>
  <c r="Z36" i="90"/>
  <c r="AA36" i="90"/>
  <c r="Y36" i="90"/>
  <c r="AA46" i="90"/>
  <c r="X46" i="90"/>
  <c r="X36" i="90"/>
  <c r="AA37" i="90"/>
  <c r="Y43" i="90"/>
  <c r="Z47" i="90"/>
  <c r="Z37" i="90"/>
  <c r="Y46" i="90"/>
  <c r="V36" i="90"/>
  <c r="R42" i="90"/>
  <c r="Z42" i="90" s="1"/>
  <c r="R44" i="90"/>
  <c r="AA44" i="90" s="1"/>
  <c r="Z40" i="90"/>
  <c r="W46" i="90"/>
  <c r="Y40" i="90"/>
  <c r="V40" i="90"/>
  <c r="AA40" i="90"/>
  <c r="W40" i="90"/>
  <c r="R37" i="90"/>
  <c r="X37" i="90" s="1"/>
  <c r="R43" i="90"/>
  <c r="W43" i="90" s="1"/>
  <c r="R45" i="90"/>
  <c r="Z45" i="90" s="1"/>
  <c r="R47" i="90"/>
  <c r="X47" i="90" s="1"/>
  <c r="R39" i="90"/>
  <c r="V39" i="90" s="1"/>
  <c r="R41" i="90"/>
  <c r="AA41" i="90" s="1"/>
  <c r="S27" i="119"/>
  <c r="S22" i="119"/>
  <c r="S20" i="119"/>
  <c r="S4" i="119"/>
  <c r="K20" i="98"/>
  <c r="U20" i="98" s="1"/>
  <c r="K5" i="98"/>
  <c r="S27" i="57" s="1"/>
  <c r="K20" i="50"/>
  <c r="K5" i="50"/>
  <c r="S22" i="57"/>
  <c r="U20" i="65"/>
  <c r="K20" i="65"/>
  <c r="U5" i="65"/>
  <c r="K5" i="65"/>
  <c r="S20" i="57"/>
  <c r="U20" i="62"/>
  <c r="K20" i="62"/>
  <c r="U5" i="62"/>
  <c r="K5" i="62"/>
  <c r="K19" i="29"/>
  <c r="K4" i="29"/>
  <c r="K20" i="71"/>
  <c r="K5" i="71"/>
  <c r="K20" i="23"/>
  <c r="K19" i="58"/>
  <c r="K4" i="58"/>
  <c r="K5" i="6"/>
  <c r="R23" i="119"/>
  <c r="P23" i="119"/>
  <c r="Q22" i="119"/>
  <c r="P22" i="119"/>
  <c r="R20" i="119"/>
  <c r="Q20" i="119"/>
  <c r="P20" i="119"/>
  <c r="P19" i="119"/>
  <c r="Q18" i="119"/>
  <c r="P15" i="119"/>
  <c r="R10" i="119"/>
  <c r="Q10" i="119"/>
  <c r="P10" i="119"/>
  <c r="R9" i="119"/>
  <c r="Q9" i="119"/>
  <c r="P9" i="119"/>
  <c r="P3" i="119"/>
  <c r="N26" i="119"/>
  <c r="M26" i="119"/>
  <c r="G25" i="119"/>
  <c r="D25" i="119"/>
  <c r="G24" i="119"/>
  <c r="E23" i="119"/>
  <c r="M22" i="119"/>
  <c r="L22" i="119"/>
  <c r="J22" i="119"/>
  <c r="I22" i="119"/>
  <c r="G22" i="119"/>
  <c r="F22" i="119"/>
  <c r="E22" i="119"/>
  <c r="D22" i="119"/>
  <c r="C22" i="119"/>
  <c r="L20" i="119"/>
  <c r="K19" i="119"/>
  <c r="F14" i="119"/>
  <c r="E14" i="119"/>
  <c r="D14" i="119"/>
  <c r="N13" i="119"/>
  <c r="N12" i="119"/>
  <c r="M12" i="119"/>
  <c r="L12" i="119"/>
  <c r="K12" i="119"/>
  <c r="J12" i="119"/>
  <c r="I12" i="119"/>
  <c r="H12" i="119"/>
  <c r="G12" i="119"/>
  <c r="F12" i="119"/>
  <c r="E12" i="119"/>
  <c r="E10" i="119"/>
  <c r="L9" i="119"/>
  <c r="F6" i="119"/>
  <c r="M5" i="119"/>
  <c r="H4" i="119"/>
  <c r="G4" i="119"/>
  <c r="I3" i="119"/>
  <c r="C3" i="119"/>
  <c r="AC13" i="10"/>
  <c r="N6" i="119" s="1"/>
  <c r="AC12" i="10"/>
  <c r="M6" i="119" s="1"/>
  <c r="AC11" i="10"/>
  <c r="L6" i="119" s="1"/>
  <c r="AC10" i="10"/>
  <c r="K6" i="119" s="1"/>
  <c r="AC9" i="10"/>
  <c r="J6" i="119" s="1"/>
  <c r="AC8" i="10"/>
  <c r="I6" i="119" s="1"/>
  <c r="AC7" i="10"/>
  <c r="H6" i="119" s="1"/>
  <c r="AC6" i="10"/>
  <c r="G6" i="119" s="1"/>
  <c r="AC5" i="10"/>
  <c r="AC4" i="10"/>
  <c r="E6" i="119" s="1"/>
  <c r="AC3" i="10"/>
  <c r="D6" i="119" s="1"/>
  <c r="AC2" i="10"/>
  <c r="C6" i="119" s="1"/>
  <c r="AC13" i="11"/>
  <c r="AC12" i="11"/>
  <c r="AC11" i="11"/>
  <c r="AC10" i="11"/>
  <c r="AC9" i="11"/>
  <c r="AC8" i="11"/>
  <c r="AC7" i="11"/>
  <c r="AC6" i="11"/>
  <c r="AC5" i="11"/>
  <c r="AC4" i="11"/>
  <c r="AC3" i="11"/>
  <c r="AC2" i="11"/>
  <c r="AC13" i="90"/>
  <c r="N25" i="119" s="1"/>
  <c r="AC12" i="90"/>
  <c r="M25" i="119" s="1"/>
  <c r="AC11" i="90"/>
  <c r="L25" i="119" s="1"/>
  <c r="AC10" i="90"/>
  <c r="K25" i="119" s="1"/>
  <c r="AC9" i="90"/>
  <c r="J25" i="119" s="1"/>
  <c r="AC8" i="90"/>
  <c r="I25" i="119" s="1"/>
  <c r="AC7" i="90"/>
  <c r="H25" i="119" s="1"/>
  <c r="AC6" i="90"/>
  <c r="AC5" i="90"/>
  <c r="F25" i="119" s="1"/>
  <c r="AC4" i="90"/>
  <c r="E25" i="119" s="1"/>
  <c r="AC3" i="90"/>
  <c r="AC2" i="90"/>
  <c r="C25" i="119" s="1"/>
  <c r="AC13" i="23"/>
  <c r="N14" i="119" s="1"/>
  <c r="AC12" i="23"/>
  <c r="M14" i="119" s="1"/>
  <c r="AC11" i="23"/>
  <c r="L14" i="119" s="1"/>
  <c r="AC10" i="23"/>
  <c r="K14" i="119" s="1"/>
  <c r="AC9" i="23"/>
  <c r="J14" i="119" s="1"/>
  <c r="AC8" i="23"/>
  <c r="I14" i="119" s="1"/>
  <c r="AC7" i="23"/>
  <c r="H14" i="119" s="1"/>
  <c r="AC6" i="23"/>
  <c r="G14" i="119" s="1"/>
  <c r="AC5" i="23"/>
  <c r="AC4" i="23"/>
  <c r="AC3" i="23"/>
  <c r="AC2" i="23"/>
  <c r="C14" i="119" s="1"/>
  <c r="AC13" i="94"/>
  <c r="AC12" i="94"/>
  <c r="AC11" i="94"/>
  <c r="L26" i="119" s="1"/>
  <c r="AC10" i="94"/>
  <c r="K26" i="119" s="1"/>
  <c r="AC9" i="94"/>
  <c r="J26" i="119" s="1"/>
  <c r="AC8" i="94"/>
  <c r="I26" i="119" s="1"/>
  <c r="AC7" i="94"/>
  <c r="H26" i="119" s="1"/>
  <c r="AC6" i="94"/>
  <c r="G26" i="119" s="1"/>
  <c r="AC5" i="94"/>
  <c r="F26" i="119" s="1"/>
  <c r="AC4" i="94"/>
  <c r="E26" i="119" s="1"/>
  <c r="AC3" i="94"/>
  <c r="Q26" i="119" s="1"/>
  <c r="AC2" i="94"/>
  <c r="P26" i="119" s="1"/>
  <c r="AC13" i="86"/>
  <c r="N24" i="119" s="1"/>
  <c r="AC12" i="86"/>
  <c r="M24" i="119" s="1"/>
  <c r="AC11" i="86"/>
  <c r="L24" i="119" s="1"/>
  <c r="AC10" i="86"/>
  <c r="K24" i="119" s="1"/>
  <c r="AC9" i="86"/>
  <c r="J24" i="119" s="1"/>
  <c r="AC8" i="86"/>
  <c r="I24" i="119" s="1"/>
  <c r="AC7" i="86"/>
  <c r="H24" i="119" s="1"/>
  <c r="AC6" i="86"/>
  <c r="T24" i="119" s="1"/>
  <c r="AC5" i="86"/>
  <c r="AC4" i="86"/>
  <c r="R24" i="119" s="1"/>
  <c r="AC3" i="86"/>
  <c r="Q24" i="119" s="1"/>
  <c r="AC2" i="86"/>
  <c r="P24" i="119" s="1"/>
  <c r="AC13" i="75"/>
  <c r="N23" i="119" s="1"/>
  <c r="AC12" i="75"/>
  <c r="M23" i="119" s="1"/>
  <c r="AC11" i="75"/>
  <c r="L23" i="119" s="1"/>
  <c r="AC10" i="75"/>
  <c r="K23" i="119" s="1"/>
  <c r="AC9" i="75"/>
  <c r="J23" i="119" s="1"/>
  <c r="AC8" i="75"/>
  <c r="I23" i="119" s="1"/>
  <c r="AC7" i="75"/>
  <c r="H23" i="119" s="1"/>
  <c r="AC6" i="75"/>
  <c r="G23" i="119" s="1"/>
  <c r="AC5" i="75"/>
  <c r="F23" i="119" s="1"/>
  <c r="AC4" i="75"/>
  <c r="AC3" i="75"/>
  <c r="D23" i="119" s="1"/>
  <c r="AC2" i="75"/>
  <c r="C23" i="119" s="1"/>
  <c r="AC13" i="65"/>
  <c r="N22" i="119" s="1"/>
  <c r="AC12" i="65"/>
  <c r="AC11" i="65"/>
  <c r="AC10" i="65"/>
  <c r="K22" i="119" s="1"/>
  <c r="AC9" i="65"/>
  <c r="AC8" i="65"/>
  <c r="AC7" i="65"/>
  <c r="H22" i="119" s="1"/>
  <c r="AC6" i="65"/>
  <c r="AC5" i="65"/>
  <c r="AC4" i="65"/>
  <c r="R22" i="119" s="1"/>
  <c r="AC3" i="65"/>
  <c r="AC2" i="65"/>
  <c r="AC13" i="68"/>
  <c r="N21" i="119" s="1"/>
  <c r="AC12" i="68"/>
  <c r="M21" i="119" s="1"/>
  <c r="AC11" i="68"/>
  <c r="L21" i="119" s="1"/>
  <c r="AC10" i="68"/>
  <c r="K21" i="119" s="1"/>
  <c r="AC9" i="68"/>
  <c r="J21" i="119" s="1"/>
  <c r="AC8" i="68"/>
  <c r="I21" i="119" s="1"/>
  <c r="AC7" i="68"/>
  <c r="AC6" i="68"/>
  <c r="T21" i="119" s="1"/>
  <c r="AC5" i="68"/>
  <c r="S21" i="119" s="1"/>
  <c r="AC4" i="68"/>
  <c r="E21" i="119" s="1"/>
  <c r="AC3" i="68"/>
  <c r="D21" i="119" s="1"/>
  <c r="AC2" i="68"/>
  <c r="C21" i="119" s="1"/>
  <c r="AC13" i="62"/>
  <c r="N20" i="119" s="1"/>
  <c r="AC12" i="62"/>
  <c r="M20" i="119" s="1"/>
  <c r="AC11" i="62"/>
  <c r="AC10" i="62"/>
  <c r="K20" i="119" s="1"/>
  <c r="AC9" i="62"/>
  <c r="J20" i="119" s="1"/>
  <c r="AC8" i="62"/>
  <c r="I20" i="119" s="1"/>
  <c r="AC7" i="62"/>
  <c r="H20" i="119" s="1"/>
  <c r="AC6" i="62"/>
  <c r="G20" i="119" s="1"/>
  <c r="AC5" i="62"/>
  <c r="F20" i="119" s="1"/>
  <c r="AC4" i="62"/>
  <c r="E20" i="119" s="1"/>
  <c r="AC3" i="62"/>
  <c r="D20" i="119" s="1"/>
  <c r="AC2" i="62"/>
  <c r="C20" i="119" s="1"/>
  <c r="AC13" i="58"/>
  <c r="N19" i="119" s="1"/>
  <c r="AC12" i="58"/>
  <c r="M19" i="119" s="1"/>
  <c r="AC11" i="58"/>
  <c r="L19" i="119" s="1"/>
  <c r="AC10" i="58"/>
  <c r="AC9" i="58"/>
  <c r="J19" i="119" s="1"/>
  <c r="AC8" i="58"/>
  <c r="I19" i="119" s="1"/>
  <c r="AC7" i="58"/>
  <c r="H19" i="119" s="1"/>
  <c r="AC6" i="58"/>
  <c r="AC5" i="58"/>
  <c r="S19" i="119" s="1"/>
  <c r="AC4" i="58"/>
  <c r="E19" i="119" s="1"/>
  <c r="AC3" i="58"/>
  <c r="D19" i="119" s="1"/>
  <c r="AC2" i="58"/>
  <c r="C19" i="119" s="1"/>
  <c r="AC13" i="50"/>
  <c r="N18" i="119" s="1"/>
  <c r="AC12" i="50"/>
  <c r="M18" i="119" s="1"/>
  <c r="AC11" i="50"/>
  <c r="L18" i="119" s="1"/>
  <c r="AC10" i="50"/>
  <c r="K18" i="119" s="1"/>
  <c r="AC9" i="50"/>
  <c r="J18" i="119" s="1"/>
  <c r="AC8" i="50"/>
  <c r="I18" i="119" s="1"/>
  <c r="AC7" i="50"/>
  <c r="H18" i="119" s="1"/>
  <c r="AC6" i="50"/>
  <c r="AC5" i="50"/>
  <c r="F18" i="119" s="1"/>
  <c r="AC4" i="50"/>
  <c r="E18" i="119" s="1"/>
  <c r="AC3" i="50"/>
  <c r="D18" i="119" s="1"/>
  <c r="AC2" i="50"/>
  <c r="P18" i="119" s="1"/>
  <c r="AC13" i="31"/>
  <c r="N17" i="119" s="1"/>
  <c r="AC12" i="31"/>
  <c r="M17" i="119" s="1"/>
  <c r="AC11" i="31"/>
  <c r="L17" i="119" s="1"/>
  <c r="AC10" i="31"/>
  <c r="K17" i="119" s="1"/>
  <c r="AC9" i="31"/>
  <c r="J17" i="119" s="1"/>
  <c r="AC8" i="31"/>
  <c r="I17" i="119" s="1"/>
  <c r="AC7" i="31"/>
  <c r="H17" i="119" s="1"/>
  <c r="AC6" i="31"/>
  <c r="G17" i="119" s="1"/>
  <c r="AC5" i="31"/>
  <c r="F17" i="119" s="1"/>
  <c r="AC4" i="31"/>
  <c r="R17" i="119" s="1"/>
  <c r="AC3" i="31"/>
  <c r="Q17" i="119" s="1"/>
  <c r="AC2" i="31"/>
  <c r="P17" i="119" s="1"/>
  <c r="AC13" i="29"/>
  <c r="N16" i="119" s="1"/>
  <c r="AC12" i="29"/>
  <c r="M16" i="119" s="1"/>
  <c r="AC11" i="29"/>
  <c r="L16" i="119" s="1"/>
  <c r="AC10" i="29"/>
  <c r="K16" i="119" s="1"/>
  <c r="AC9" i="29"/>
  <c r="J16" i="119" s="1"/>
  <c r="AC8" i="29"/>
  <c r="I16" i="119" s="1"/>
  <c r="AC7" i="29"/>
  <c r="H16" i="119" s="1"/>
  <c r="AC6" i="29"/>
  <c r="AC5" i="29"/>
  <c r="AC4" i="29"/>
  <c r="E16" i="119" s="1"/>
  <c r="AC3" i="29"/>
  <c r="Q16" i="119" s="1"/>
  <c r="AC2" i="29"/>
  <c r="P16" i="119" s="1"/>
  <c r="AC13" i="24"/>
  <c r="N15" i="119" s="1"/>
  <c r="AC12" i="24"/>
  <c r="M15" i="119" s="1"/>
  <c r="AC11" i="24"/>
  <c r="L15" i="119" s="1"/>
  <c r="AC10" i="24"/>
  <c r="K15" i="119" s="1"/>
  <c r="AC9" i="24"/>
  <c r="J15" i="119" s="1"/>
  <c r="AC8" i="24"/>
  <c r="I15" i="119" s="1"/>
  <c r="AC7" i="24"/>
  <c r="H15" i="119" s="1"/>
  <c r="AC6" i="24"/>
  <c r="G15" i="119" s="1"/>
  <c r="AC5" i="24"/>
  <c r="F15" i="119" s="1"/>
  <c r="AC4" i="24"/>
  <c r="R15" i="119" s="1"/>
  <c r="AC3" i="24"/>
  <c r="D15" i="119" s="1"/>
  <c r="AC2" i="24"/>
  <c r="C15" i="119" s="1"/>
  <c r="AC13" i="21"/>
  <c r="AC12" i="21"/>
  <c r="M13" i="119" s="1"/>
  <c r="AC11" i="21"/>
  <c r="L13" i="119" s="1"/>
  <c r="AC10" i="21"/>
  <c r="K13" i="119" s="1"/>
  <c r="AC9" i="21"/>
  <c r="J13" i="119" s="1"/>
  <c r="AC8" i="21"/>
  <c r="I13" i="119" s="1"/>
  <c r="AC7" i="21"/>
  <c r="H13" i="119" s="1"/>
  <c r="AC6" i="21"/>
  <c r="AC5" i="21"/>
  <c r="AC4" i="21"/>
  <c r="R13" i="119" s="1"/>
  <c r="AC3" i="21"/>
  <c r="D13" i="119" s="1"/>
  <c r="AC2" i="21"/>
  <c r="P13" i="119" s="1"/>
  <c r="AC13" i="19"/>
  <c r="AC12" i="19"/>
  <c r="AC11" i="19"/>
  <c r="AC10" i="19"/>
  <c r="AC9" i="19"/>
  <c r="AC8" i="19"/>
  <c r="AC7" i="19"/>
  <c r="AC6" i="19"/>
  <c r="AC5" i="19"/>
  <c r="AC4" i="19"/>
  <c r="R12" i="119" s="1"/>
  <c r="AC3" i="19"/>
  <c r="D12" i="119" s="1"/>
  <c r="AC2" i="19"/>
  <c r="C12" i="119" s="1"/>
  <c r="AC13" i="16"/>
  <c r="N11" i="119" s="1"/>
  <c r="AC12" i="16"/>
  <c r="M11" i="119" s="1"/>
  <c r="AC11" i="16"/>
  <c r="L11" i="119" s="1"/>
  <c r="AC10" i="16"/>
  <c r="K11" i="119" s="1"/>
  <c r="AC9" i="16"/>
  <c r="J11" i="119" s="1"/>
  <c r="AC8" i="16"/>
  <c r="I11" i="119" s="1"/>
  <c r="AC7" i="16"/>
  <c r="H11" i="119" s="1"/>
  <c r="AC6" i="16"/>
  <c r="AC5" i="16"/>
  <c r="AC4" i="16"/>
  <c r="E11" i="119" s="1"/>
  <c r="AC3" i="16"/>
  <c r="D11" i="119" s="1"/>
  <c r="AC2" i="16"/>
  <c r="C11" i="119" s="1"/>
  <c r="AC13" i="15"/>
  <c r="N10" i="119" s="1"/>
  <c r="AC12" i="15"/>
  <c r="M10" i="119" s="1"/>
  <c r="AC11" i="15"/>
  <c r="L10" i="119" s="1"/>
  <c r="AC10" i="15"/>
  <c r="K10" i="119" s="1"/>
  <c r="AC9" i="15"/>
  <c r="J10" i="119" s="1"/>
  <c r="AC8" i="15"/>
  <c r="I10" i="119" s="1"/>
  <c r="AC7" i="15"/>
  <c r="H10" i="119" s="1"/>
  <c r="AC6" i="15"/>
  <c r="G10" i="119" s="1"/>
  <c r="AC5" i="15"/>
  <c r="F10" i="119" s="1"/>
  <c r="AC4" i="15"/>
  <c r="AC3" i="15"/>
  <c r="D10" i="119" s="1"/>
  <c r="AC2" i="15"/>
  <c r="C10" i="119" s="1"/>
  <c r="AC13" i="13"/>
  <c r="N9" i="119" s="1"/>
  <c r="AC12" i="13"/>
  <c r="M9" i="119" s="1"/>
  <c r="AC11" i="13"/>
  <c r="AC10" i="13"/>
  <c r="K9" i="119" s="1"/>
  <c r="AC9" i="13"/>
  <c r="J9" i="119" s="1"/>
  <c r="AC8" i="13"/>
  <c r="I9" i="119" s="1"/>
  <c r="AC7" i="13"/>
  <c r="H9" i="119" s="1"/>
  <c r="AC6" i="13"/>
  <c r="G9" i="119" s="1"/>
  <c r="AC5" i="13"/>
  <c r="F9" i="119" s="1"/>
  <c r="AC4" i="13"/>
  <c r="E9" i="119" s="1"/>
  <c r="AC3" i="13"/>
  <c r="D9" i="119" s="1"/>
  <c r="AC2" i="13"/>
  <c r="C9" i="119" s="1"/>
  <c r="AC13" i="71"/>
  <c r="N8" i="119" s="1"/>
  <c r="AC12" i="71"/>
  <c r="M8" i="119" s="1"/>
  <c r="AC11" i="71"/>
  <c r="L8" i="119" s="1"/>
  <c r="AC10" i="71"/>
  <c r="K8" i="119" s="1"/>
  <c r="AC9" i="71"/>
  <c r="J8" i="119" s="1"/>
  <c r="AC8" i="71"/>
  <c r="I8" i="119" s="1"/>
  <c r="AC7" i="71"/>
  <c r="AC6" i="71"/>
  <c r="AC5" i="71"/>
  <c r="F8" i="119" s="1"/>
  <c r="AC4" i="71"/>
  <c r="R8" i="119" s="1"/>
  <c r="AC3" i="71"/>
  <c r="Q8" i="119" s="1"/>
  <c r="AC2" i="71"/>
  <c r="P8" i="119" s="1"/>
  <c r="AC13" i="53"/>
  <c r="N7" i="119" s="1"/>
  <c r="AC12" i="53"/>
  <c r="M7" i="119" s="1"/>
  <c r="AC11" i="53"/>
  <c r="L7" i="119" s="1"/>
  <c r="AC10" i="53"/>
  <c r="K7" i="119" s="1"/>
  <c r="AC9" i="53"/>
  <c r="J7" i="119" s="1"/>
  <c r="AC8" i="53"/>
  <c r="I7" i="119" s="1"/>
  <c r="AC7" i="53"/>
  <c r="H7" i="119" s="1"/>
  <c r="AC6" i="53"/>
  <c r="G7" i="119" s="1"/>
  <c r="AC5" i="53"/>
  <c r="F7" i="119" s="1"/>
  <c r="AC4" i="53"/>
  <c r="AC3" i="53"/>
  <c r="Q7" i="119" s="1"/>
  <c r="AC2" i="53"/>
  <c r="P7" i="119" s="1"/>
  <c r="AC13" i="8"/>
  <c r="AC12" i="8"/>
  <c r="AC11" i="8"/>
  <c r="L5" i="119" s="1"/>
  <c r="AC10" i="8"/>
  <c r="K5" i="119" s="1"/>
  <c r="AC9" i="8"/>
  <c r="J5" i="119" s="1"/>
  <c r="AC8" i="8"/>
  <c r="I5" i="119" s="1"/>
  <c r="AC7" i="8"/>
  <c r="H5" i="119" s="1"/>
  <c r="AC6" i="8"/>
  <c r="G5" i="119" s="1"/>
  <c r="AC5" i="8"/>
  <c r="AC4" i="8"/>
  <c r="E5" i="119" s="1"/>
  <c r="AC3" i="8"/>
  <c r="Q5" i="119" s="1"/>
  <c r="AC2" i="8"/>
  <c r="P5" i="119" s="1"/>
  <c r="AC13" i="6"/>
  <c r="N4" i="119" s="1"/>
  <c r="AC12" i="6"/>
  <c r="M4" i="119" s="1"/>
  <c r="AC11" i="6"/>
  <c r="L4" i="119" s="1"/>
  <c r="AC10" i="6"/>
  <c r="K4" i="119" s="1"/>
  <c r="AC9" i="6"/>
  <c r="J4" i="119" s="1"/>
  <c r="AC8" i="6"/>
  <c r="I4" i="119" s="1"/>
  <c r="AC7" i="6"/>
  <c r="AC6" i="6"/>
  <c r="T4" i="119" s="1"/>
  <c r="AC5" i="6"/>
  <c r="F4" i="119" s="1"/>
  <c r="AC4" i="6"/>
  <c r="R4" i="119" s="1"/>
  <c r="AC3" i="6"/>
  <c r="Q4" i="119" s="1"/>
  <c r="AC2" i="6"/>
  <c r="P4" i="119" s="1"/>
  <c r="AC3" i="1"/>
  <c r="D3" i="119" s="1"/>
  <c r="AC4" i="1"/>
  <c r="E3" i="119" s="1"/>
  <c r="AC5" i="1"/>
  <c r="F3" i="119" s="1"/>
  <c r="AC6" i="1"/>
  <c r="G3" i="119" s="1"/>
  <c r="AC7" i="1"/>
  <c r="H3" i="119" s="1"/>
  <c r="AC8" i="1"/>
  <c r="AC9" i="1"/>
  <c r="J3" i="119" s="1"/>
  <c r="AC10" i="1"/>
  <c r="K3" i="119" s="1"/>
  <c r="AC11" i="1"/>
  <c r="L3" i="119" s="1"/>
  <c r="AC12" i="1"/>
  <c r="M3" i="119" s="1"/>
  <c r="AC13" i="1"/>
  <c r="N3" i="119" s="1"/>
  <c r="AC2" i="1"/>
  <c r="K4" i="24"/>
  <c r="K19" i="6"/>
  <c r="K19" i="8"/>
  <c r="K4" i="8"/>
  <c r="K4" i="16"/>
  <c r="K19" i="68"/>
  <c r="K4" i="68"/>
  <c r="K4" i="15"/>
  <c r="K19" i="75"/>
  <c r="K4" i="75"/>
  <c r="AL19" i="124" l="1"/>
  <c r="AL13" i="124"/>
  <c r="H21" i="119"/>
  <c r="U21" i="119"/>
  <c r="AL8" i="124"/>
  <c r="AL24" i="124"/>
  <c r="G16" i="119"/>
  <c r="T16" i="119"/>
  <c r="R16" i="119"/>
  <c r="AN21" i="124"/>
  <c r="AN24" i="124"/>
  <c r="H8" i="119"/>
  <c r="U8" i="119"/>
  <c r="W14" i="52"/>
  <c r="W13" i="52"/>
  <c r="Q19" i="119"/>
  <c r="G19" i="119"/>
  <c r="T19" i="119"/>
  <c r="Q11" i="119"/>
  <c r="P11" i="119"/>
  <c r="R11" i="119"/>
  <c r="G11" i="119"/>
  <c r="T11" i="119"/>
  <c r="F21" i="119"/>
  <c r="G21" i="119"/>
  <c r="AN11" i="124"/>
  <c r="AL7" i="124"/>
  <c r="AL18" i="124"/>
  <c r="F24" i="119"/>
  <c r="S24" i="119"/>
  <c r="E24" i="119"/>
  <c r="C13" i="119"/>
  <c r="E13" i="119"/>
  <c r="F13" i="119"/>
  <c r="S13" i="119"/>
  <c r="G13" i="119"/>
  <c r="T13" i="119"/>
  <c r="Q13" i="119"/>
  <c r="F16" i="119"/>
  <c r="S16" i="119"/>
  <c r="AN18" i="124"/>
  <c r="G18" i="119"/>
  <c r="T18" i="119"/>
  <c r="S8" i="119"/>
  <c r="C4" i="119"/>
  <c r="D4" i="119"/>
  <c r="E4" i="119"/>
  <c r="F19" i="119"/>
  <c r="R19" i="119"/>
  <c r="AL5" i="124"/>
  <c r="F11" i="119"/>
  <c r="S11" i="119"/>
  <c r="G8" i="119"/>
  <c r="T8" i="119"/>
  <c r="E7" i="119"/>
  <c r="R7" i="119"/>
  <c r="AK28" i="124"/>
  <c r="AN5" i="124"/>
  <c r="U5" i="98"/>
  <c r="R18" i="119"/>
  <c r="S18" i="119"/>
  <c r="R5" i="119"/>
  <c r="F5" i="119"/>
  <c r="S5" i="119"/>
  <c r="E15" i="119"/>
  <c r="Q15" i="119"/>
  <c r="Q21" i="119"/>
  <c r="R21" i="119"/>
  <c r="P21" i="119"/>
  <c r="X7" i="121"/>
  <c r="X9" i="121"/>
  <c r="U4" i="121"/>
  <c r="T13" i="121"/>
  <c r="W17" i="121"/>
  <c r="V4" i="121"/>
  <c r="S17" i="121"/>
  <c r="S11" i="121"/>
  <c r="V7" i="121"/>
  <c r="U25" i="121"/>
  <c r="T7" i="121"/>
  <c r="U7" i="121"/>
  <c r="S12" i="121"/>
  <c r="W11" i="121"/>
  <c r="T4" i="121"/>
  <c r="T25" i="121"/>
  <c r="U13" i="121"/>
  <c r="T22" i="121"/>
  <c r="S13" i="121"/>
  <c r="S6" i="121"/>
  <c r="U28" i="121"/>
  <c r="W25" i="121"/>
  <c r="V25" i="121"/>
  <c r="X25" i="121"/>
  <c r="T9" i="121"/>
  <c r="S9" i="121"/>
  <c r="V6" i="121"/>
  <c r="X13" i="121"/>
  <c r="W7" i="121"/>
  <c r="X11" i="121"/>
  <c r="T12" i="121"/>
  <c r="S8" i="121"/>
  <c r="W12" i="121"/>
  <c r="W3" i="121"/>
  <c r="X6" i="121"/>
  <c r="X8" i="121"/>
  <c r="V3" i="121"/>
  <c r="W8" i="121"/>
  <c r="V8" i="121"/>
  <c r="T8" i="121"/>
  <c r="T19" i="121"/>
  <c r="W5" i="121"/>
  <c r="U5" i="121"/>
  <c r="U2" i="121"/>
  <c r="T2" i="121"/>
  <c r="V2" i="121"/>
  <c r="S2" i="121"/>
  <c r="W22" i="121"/>
  <c r="V19" i="121"/>
  <c r="S22" i="121"/>
  <c r="S5" i="121"/>
  <c r="X3" i="121"/>
  <c r="U3" i="121"/>
  <c r="W6" i="121"/>
  <c r="T3" i="121"/>
  <c r="W2" i="121"/>
  <c r="U22" i="121"/>
  <c r="U18" i="121"/>
  <c r="T18" i="121"/>
  <c r="S18" i="121"/>
  <c r="U6" i="121"/>
  <c r="X19" i="121"/>
  <c r="X5" i="121"/>
  <c r="V5" i="121"/>
  <c r="W19" i="121"/>
  <c r="U19" i="121"/>
  <c r="X23" i="121"/>
  <c r="W23" i="121"/>
  <c r="U23" i="121"/>
  <c r="V23" i="121"/>
  <c r="S23" i="121"/>
  <c r="X18" i="121"/>
  <c r="W18" i="121"/>
  <c r="V12" i="121"/>
  <c r="U12" i="121"/>
  <c r="V47" i="90"/>
  <c r="U37" i="90"/>
  <c r="W39" i="90"/>
  <c r="V43" i="90"/>
  <c r="X44" i="90"/>
  <c r="AA42" i="90"/>
  <c r="AA47" i="90"/>
  <c r="Z43" i="90"/>
  <c r="AA39" i="90"/>
  <c r="W47" i="90"/>
  <c r="X39" i="90"/>
  <c r="Z41" i="90"/>
  <c r="X45" i="90"/>
  <c r="Y41" i="90"/>
  <c r="W37" i="90"/>
  <c r="X41" i="90"/>
  <c r="Y47" i="90"/>
  <c r="Z39" i="90"/>
  <c r="X43" i="90"/>
  <c r="Y39" i="90"/>
  <c r="W41" i="90"/>
  <c r="AA45" i="90"/>
  <c r="Y45" i="90"/>
  <c r="AA43" i="90"/>
  <c r="V41" i="90"/>
  <c r="V45" i="90"/>
  <c r="Y37" i="90"/>
  <c r="W45" i="90"/>
  <c r="Z44" i="90"/>
  <c r="W44" i="90"/>
  <c r="V44" i="90"/>
  <c r="Y44" i="90"/>
  <c r="W42" i="90"/>
  <c r="V42" i="90"/>
  <c r="Y42" i="90"/>
  <c r="X42" i="90"/>
  <c r="V37" i="90"/>
  <c r="C7" i="119"/>
  <c r="D7" i="119"/>
  <c r="C26" i="119"/>
  <c r="D26" i="119"/>
  <c r="C24" i="119"/>
  <c r="D24" i="119"/>
  <c r="Q23" i="119"/>
  <c r="C18" i="119"/>
  <c r="C17" i="119"/>
  <c r="D17" i="119"/>
  <c r="E17" i="119"/>
  <c r="C16" i="119"/>
  <c r="D16" i="119"/>
  <c r="Q12" i="119"/>
  <c r="P12" i="119"/>
  <c r="C8" i="119"/>
  <c r="D8" i="119"/>
  <c r="E8" i="119"/>
  <c r="C5" i="119"/>
  <c r="D5" i="119"/>
  <c r="Q3" i="119"/>
  <c r="K3" i="53"/>
  <c r="K18" i="31"/>
  <c r="K19" i="31"/>
  <c r="K17" i="31"/>
  <c r="K3" i="31"/>
  <c r="K4" i="31"/>
  <c r="K2" i="31"/>
  <c r="K3" i="21"/>
  <c r="K4" i="21"/>
  <c r="K19" i="13"/>
  <c r="K4" i="13"/>
  <c r="K4" i="86"/>
  <c r="U30" i="119" l="1"/>
  <c r="U31" i="119"/>
  <c r="U32" i="119"/>
  <c r="U35" i="119"/>
  <c r="U34" i="119"/>
  <c r="U33" i="119"/>
  <c r="U36" i="119"/>
  <c r="AC29" i="52"/>
  <c r="N42" i="57" s="1"/>
  <c r="AC27" i="52"/>
  <c r="AC28" i="52"/>
  <c r="AC26" i="52"/>
  <c r="AC24" i="52"/>
  <c r="AC25" i="52"/>
  <c r="T30" i="119"/>
  <c r="T31" i="119"/>
  <c r="T32" i="119"/>
  <c r="T34" i="119"/>
  <c r="T35" i="119"/>
  <c r="T36" i="119"/>
  <c r="T33" i="119"/>
  <c r="S36" i="119"/>
  <c r="S32" i="119"/>
  <c r="S33" i="119"/>
  <c r="S35" i="119"/>
  <c r="S30" i="119"/>
  <c r="S31" i="119"/>
  <c r="S34" i="119"/>
  <c r="K3" i="1"/>
  <c r="K18" i="29"/>
  <c r="K3" i="29"/>
  <c r="K19" i="98"/>
  <c r="K4" i="98"/>
  <c r="K18" i="94"/>
  <c r="K3" i="94"/>
  <c r="K18" i="24"/>
  <c r="K3" i="24"/>
  <c r="K18" i="1"/>
  <c r="K19" i="1"/>
  <c r="K17" i="1"/>
  <c r="K2" i="1" l="1"/>
  <c r="L13" i="1"/>
  <c r="K18" i="58"/>
  <c r="K17" i="58"/>
  <c r="K3" i="58"/>
  <c r="K2" i="58"/>
  <c r="K19" i="50"/>
  <c r="K4" i="50"/>
  <c r="K19" i="19"/>
  <c r="K4" i="19"/>
  <c r="K4" i="6"/>
  <c r="K18" i="6"/>
  <c r="K18" i="71"/>
  <c r="K19" i="71"/>
  <c r="K4" i="71"/>
  <c r="K19" i="23"/>
  <c r="K18" i="62"/>
  <c r="K19" i="62"/>
  <c r="K4" i="62"/>
  <c r="K18" i="68"/>
  <c r="K3" i="68"/>
  <c r="K3" i="16"/>
  <c r="L20" i="15"/>
  <c r="M20" i="15"/>
  <c r="N20" i="15"/>
  <c r="O20" i="15"/>
  <c r="P20" i="15"/>
  <c r="Q20" i="15"/>
  <c r="L21" i="15"/>
  <c r="M21" i="15"/>
  <c r="N21" i="15"/>
  <c r="O21" i="15"/>
  <c r="P21" i="15"/>
  <c r="Q21" i="15"/>
  <c r="L22" i="15"/>
  <c r="M22" i="15"/>
  <c r="N22" i="15"/>
  <c r="O22" i="15"/>
  <c r="P22" i="15"/>
  <c r="Q22" i="15"/>
  <c r="L23" i="15"/>
  <c r="M23" i="15"/>
  <c r="N23" i="15"/>
  <c r="O23" i="15"/>
  <c r="P23" i="15"/>
  <c r="Q23" i="15"/>
  <c r="L24" i="15"/>
  <c r="M24" i="15"/>
  <c r="N24" i="15"/>
  <c r="O24" i="15"/>
  <c r="P24" i="15"/>
  <c r="Q24" i="15"/>
  <c r="L25" i="15"/>
  <c r="M25" i="15"/>
  <c r="N25" i="15"/>
  <c r="O25" i="15"/>
  <c r="P25" i="15"/>
  <c r="Q25" i="15"/>
  <c r="L26" i="15"/>
  <c r="M26" i="15"/>
  <c r="N26" i="15"/>
  <c r="O26" i="15"/>
  <c r="P26" i="15"/>
  <c r="Q26" i="15"/>
  <c r="L27" i="15"/>
  <c r="M27" i="15"/>
  <c r="N27" i="15"/>
  <c r="O27" i="15"/>
  <c r="P27" i="15"/>
  <c r="Q27" i="15"/>
  <c r="L28" i="15"/>
  <c r="M28" i="15"/>
  <c r="N28" i="15"/>
  <c r="O28" i="15"/>
  <c r="P28" i="15"/>
  <c r="Q28" i="15"/>
  <c r="K18" i="15"/>
  <c r="L18" i="15"/>
  <c r="M18" i="15"/>
  <c r="N18" i="15"/>
  <c r="O18" i="15"/>
  <c r="P18" i="15"/>
  <c r="Q18" i="15"/>
  <c r="K19" i="15"/>
  <c r="L19" i="15"/>
  <c r="M19" i="15"/>
  <c r="N19" i="15"/>
  <c r="O19" i="15"/>
  <c r="P19" i="15"/>
  <c r="Q19" i="15"/>
  <c r="L17" i="15"/>
  <c r="M17" i="15"/>
  <c r="N17" i="15"/>
  <c r="O17" i="15"/>
  <c r="P17" i="15"/>
  <c r="Q17" i="15"/>
  <c r="R17" i="15"/>
  <c r="K17" i="15"/>
  <c r="K3" i="15"/>
  <c r="K18" i="8"/>
  <c r="K3" i="8"/>
  <c r="L37" i="1"/>
  <c r="M37" i="1"/>
  <c r="N37" i="1"/>
  <c r="O37" i="1"/>
  <c r="P37" i="1"/>
  <c r="Q37" i="1"/>
  <c r="L38" i="1"/>
  <c r="M38" i="1"/>
  <c r="N38" i="1"/>
  <c r="O38" i="1"/>
  <c r="P38" i="1"/>
  <c r="Q38" i="1"/>
  <c r="L39" i="1"/>
  <c r="M39" i="1"/>
  <c r="N39" i="1"/>
  <c r="O39" i="1"/>
  <c r="P39" i="1"/>
  <c r="Q39" i="1"/>
  <c r="L40" i="1"/>
  <c r="M40" i="1"/>
  <c r="N40" i="1"/>
  <c r="O40" i="1"/>
  <c r="P40" i="1"/>
  <c r="Q40" i="1"/>
  <c r="L41" i="1"/>
  <c r="M41" i="1"/>
  <c r="N41" i="1"/>
  <c r="O41" i="1"/>
  <c r="P41" i="1"/>
  <c r="Q41" i="1"/>
  <c r="L42" i="1"/>
  <c r="M42" i="1"/>
  <c r="N42" i="1"/>
  <c r="O42" i="1"/>
  <c r="P42" i="1"/>
  <c r="Q42" i="1"/>
  <c r="L43" i="1"/>
  <c r="M43" i="1"/>
  <c r="N43" i="1"/>
  <c r="O43" i="1"/>
  <c r="P43" i="1"/>
  <c r="Q43" i="1"/>
  <c r="L44" i="1"/>
  <c r="M44" i="1"/>
  <c r="N44" i="1"/>
  <c r="O44" i="1"/>
  <c r="P44" i="1"/>
  <c r="Q44" i="1"/>
  <c r="L45" i="1"/>
  <c r="M45" i="1"/>
  <c r="N45" i="1"/>
  <c r="O45" i="1"/>
  <c r="P45" i="1"/>
  <c r="Q45" i="1"/>
  <c r="L46" i="1"/>
  <c r="M46" i="1"/>
  <c r="N46" i="1"/>
  <c r="O46" i="1"/>
  <c r="P46" i="1"/>
  <c r="Q46" i="1"/>
  <c r="M47" i="1"/>
  <c r="N47" i="1"/>
  <c r="O47" i="1"/>
  <c r="P47" i="1"/>
  <c r="Q47" i="1"/>
  <c r="M36" i="1"/>
  <c r="N36" i="1"/>
  <c r="O36" i="1"/>
  <c r="P36" i="1"/>
  <c r="Q36" i="1"/>
  <c r="L36" i="1"/>
  <c r="L37" i="13"/>
  <c r="M37" i="13"/>
  <c r="N37" i="13"/>
  <c r="O37" i="13"/>
  <c r="P37" i="13"/>
  <c r="Q37" i="13"/>
  <c r="L38" i="13"/>
  <c r="M38" i="13"/>
  <c r="N38" i="13"/>
  <c r="O38" i="13"/>
  <c r="P38" i="13"/>
  <c r="Q38" i="13"/>
  <c r="L39" i="13"/>
  <c r="M39" i="13"/>
  <c r="N39" i="13"/>
  <c r="O39" i="13"/>
  <c r="P39" i="13"/>
  <c r="Q39" i="13"/>
  <c r="L40" i="13"/>
  <c r="M40" i="13"/>
  <c r="N40" i="13"/>
  <c r="O40" i="13"/>
  <c r="P40" i="13"/>
  <c r="Q40" i="13"/>
  <c r="L41" i="13"/>
  <c r="M41" i="13"/>
  <c r="N41" i="13"/>
  <c r="O41" i="13"/>
  <c r="P41" i="13"/>
  <c r="Q41" i="13"/>
  <c r="L42" i="13"/>
  <c r="M42" i="13"/>
  <c r="N42" i="13"/>
  <c r="O42" i="13"/>
  <c r="P42" i="13"/>
  <c r="Q42" i="13"/>
  <c r="L43" i="13"/>
  <c r="M43" i="13"/>
  <c r="N43" i="13"/>
  <c r="O43" i="13"/>
  <c r="P43" i="13"/>
  <c r="Q43" i="13"/>
  <c r="L44" i="13"/>
  <c r="M44" i="13"/>
  <c r="N44" i="13"/>
  <c r="O44" i="13"/>
  <c r="P44" i="13"/>
  <c r="Q44" i="13"/>
  <c r="L45" i="13"/>
  <c r="M45" i="13"/>
  <c r="N45" i="13"/>
  <c r="O45" i="13"/>
  <c r="P45" i="13"/>
  <c r="Q45" i="13"/>
  <c r="L46" i="13"/>
  <c r="M46" i="13"/>
  <c r="N46" i="13"/>
  <c r="O46" i="13"/>
  <c r="P46" i="13"/>
  <c r="Q46" i="13"/>
  <c r="L47" i="13"/>
  <c r="M47" i="13"/>
  <c r="N47" i="13"/>
  <c r="O47" i="13"/>
  <c r="P47" i="13"/>
  <c r="Q47" i="13"/>
  <c r="L36" i="13"/>
  <c r="M36" i="13"/>
  <c r="N36" i="13"/>
  <c r="O36" i="13"/>
  <c r="P36" i="13"/>
  <c r="Q36" i="13"/>
  <c r="K37" i="13"/>
  <c r="K36" i="13"/>
  <c r="K18" i="13"/>
  <c r="K3" i="13"/>
  <c r="K18" i="86"/>
  <c r="K3" i="86"/>
  <c r="K18" i="75"/>
  <c r="K3" i="75"/>
  <c r="K18" i="65"/>
  <c r="K19" i="65"/>
  <c r="K3" i="65"/>
  <c r="K4" i="65"/>
  <c r="K17" i="29"/>
  <c r="K2" i="29"/>
  <c r="K17" i="24"/>
  <c r="L28" i="24"/>
  <c r="K2" i="24"/>
  <c r="K18" i="23"/>
  <c r="K3" i="71"/>
  <c r="K18" i="53"/>
  <c r="K19" i="53"/>
  <c r="K17" i="53"/>
  <c r="K2" i="53"/>
  <c r="K17" i="8"/>
  <c r="K2" i="8"/>
  <c r="K18" i="98"/>
  <c r="K3" i="98"/>
  <c r="K17" i="94"/>
  <c r="K2" i="94"/>
  <c r="K17" i="86"/>
  <c r="K2" i="86"/>
  <c r="K17" i="75"/>
  <c r="K2" i="75"/>
  <c r="K17" i="68"/>
  <c r="K2" i="68"/>
  <c r="K3" i="62"/>
  <c r="K18" i="19"/>
  <c r="K3" i="19"/>
  <c r="K2" i="16"/>
  <c r="K2" i="15"/>
  <c r="K18" i="50"/>
  <c r="K3" i="50"/>
  <c r="K17" i="21"/>
  <c r="K2" i="21"/>
  <c r="K17" i="13"/>
  <c r="K2" i="13"/>
  <c r="K3" i="6"/>
  <c r="I13" i="52"/>
  <c r="I12" i="52"/>
  <c r="I11" i="52"/>
  <c r="G10" i="52"/>
  <c r="F10" i="52"/>
  <c r="E10" i="52"/>
  <c r="D10" i="52"/>
  <c r="T10" i="52" s="1"/>
  <c r="G9" i="52"/>
  <c r="F9" i="52"/>
  <c r="E9" i="52"/>
  <c r="D9" i="52"/>
  <c r="I9" i="52" l="1"/>
  <c r="T9" i="52"/>
  <c r="U10" i="52"/>
  <c r="R40" i="13"/>
  <c r="I10" i="52"/>
  <c r="U17" i="15"/>
  <c r="R47" i="1"/>
  <c r="W47" i="1" s="1"/>
  <c r="R38" i="1"/>
  <c r="V38" i="1" s="1"/>
  <c r="R45" i="1"/>
  <c r="V45" i="1" s="1"/>
  <c r="R42" i="1"/>
  <c r="X42" i="1" s="1"/>
  <c r="R40" i="1"/>
  <c r="V40" i="1" s="1"/>
  <c r="R43" i="1"/>
  <c r="V43" i="1" s="1"/>
  <c r="R44" i="1"/>
  <c r="V44" i="1" s="1"/>
  <c r="W40" i="1"/>
  <c r="X40" i="1"/>
  <c r="Z40" i="1"/>
  <c r="R46" i="1"/>
  <c r="Y46" i="1" s="1"/>
  <c r="R37" i="1"/>
  <c r="V37" i="1" s="1"/>
  <c r="R41" i="1"/>
  <c r="W41" i="1" s="1"/>
  <c r="R39" i="1"/>
  <c r="AA39" i="1" s="1"/>
  <c r="R36" i="1"/>
  <c r="W36" i="1" s="1"/>
  <c r="R42" i="13"/>
  <c r="X42" i="13" s="1"/>
  <c r="R38" i="13"/>
  <c r="X38" i="13" s="1"/>
  <c r="V40" i="13"/>
  <c r="Y40" i="13"/>
  <c r="AA40" i="13"/>
  <c r="Z40" i="13"/>
  <c r="X40" i="13"/>
  <c r="W40" i="13"/>
  <c r="V39" i="13"/>
  <c r="Y39" i="13"/>
  <c r="X36" i="13"/>
  <c r="AA47" i="13"/>
  <c r="AA38" i="13"/>
  <c r="R44" i="13"/>
  <c r="AA44" i="13" s="1"/>
  <c r="R46" i="13"/>
  <c r="AA46" i="13" s="1"/>
  <c r="R37" i="13"/>
  <c r="X37" i="13" s="1"/>
  <c r="R41" i="13"/>
  <c r="AA41" i="13" s="1"/>
  <c r="R43" i="13"/>
  <c r="Y43" i="13" s="1"/>
  <c r="R39" i="13"/>
  <c r="Z39" i="13" s="1"/>
  <c r="R45" i="13"/>
  <c r="R36" i="13"/>
  <c r="AA36" i="13" s="1"/>
  <c r="R47" i="13"/>
  <c r="V47" i="13" s="1"/>
  <c r="Y42" i="13"/>
  <c r="P15" i="52"/>
  <c r="O15" i="52"/>
  <c r="N15" i="52"/>
  <c r="M15" i="52"/>
  <c r="P28" i="109"/>
  <c r="X28" i="109" s="1"/>
  <c r="O28" i="109"/>
  <c r="N28" i="109"/>
  <c r="M28" i="109"/>
  <c r="L28" i="109"/>
  <c r="K28" i="109"/>
  <c r="J28" i="109"/>
  <c r="O27" i="109"/>
  <c r="N27" i="109"/>
  <c r="M27" i="109"/>
  <c r="L27" i="109"/>
  <c r="K27" i="109"/>
  <c r="J27" i="109"/>
  <c r="O26" i="109"/>
  <c r="N26" i="109"/>
  <c r="M26" i="109"/>
  <c r="L26" i="109"/>
  <c r="K26" i="109"/>
  <c r="J26" i="109"/>
  <c r="O25" i="109"/>
  <c r="N25" i="109"/>
  <c r="M25" i="109"/>
  <c r="L25" i="109"/>
  <c r="K25" i="109"/>
  <c r="J25" i="109"/>
  <c r="O24" i="109"/>
  <c r="N24" i="109"/>
  <c r="M24" i="109"/>
  <c r="L24" i="109"/>
  <c r="K24" i="109"/>
  <c r="J24" i="109"/>
  <c r="O23" i="109"/>
  <c r="N23" i="109"/>
  <c r="M23" i="109"/>
  <c r="L23" i="109"/>
  <c r="K23" i="109"/>
  <c r="J23" i="109"/>
  <c r="P22" i="109"/>
  <c r="X22" i="109" s="1"/>
  <c r="O22" i="109"/>
  <c r="N22" i="109"/>
  <c r="M22" i="109"/>
  <c r="L22" i="109"/>
  <c r="K22" i="109"/>
  <c r="J22" i="109"/>
  <c r="O21" i="109"/>
  <c r="N21" i="109"/>
  <c r="M21" i="109"/>
  <c r="L21" i="109"/>
  <c r="K21" i="109"/>
  <c r="J21" i="109"/>
  <c r="O20" i="109"/>
  <c r="N20" i="109"/>
  <c r="M20" i="109"/>
  <c r="L20" i="109"/>
  <c r="K20" i="109"/>
  <c r="J20" i="109"/>
  <c r="O19" i="109"/>
  <c r="N19" i="109"/>
  <c r="M19" i="109"/>
  <c r="L19" i="109"/>
  <c r="K19" i="109"/>
  <c r="J19" i="109"/>
  <c r="O18" i="109"/>
  <c r="N18" i="109"/>
  <c r="M18" i="109"/>
  <c r="L18" i="109"/>
  <c r="K18" i="109"/>
  <c r="J18" i="109"/>
  <c r="O17" i="109"/>
  <c r="N17" i="109"/>
  <c r="M17" i="109"/>
  <c r="L17" i="109"/>
  <c r="K17" i="109"/>
  <c r="J17" i="109"/>
  <c r="O13" i="109"/>
  <c r="N13" i="109"/>
  <c r="M13" i="109"/>
  <c r="P13" i="109" s="1"/>
  <c r="S13" i="109" s="1"/>
  <c r="L13" i="109"/>
  <c r="K13" i="109"/>
  <c r="O12" i="109"/>
  <c r="N12" i="109"/>
  <c r="M12" i="109"/>
  <c r="L12" i="109"/>
  <c r="K12" i="109"/>
  <c r="P12" i="109" s="1"/>
  <c r="O11" i="109"/>
  <c r="N11" i="109"/>
  <c r="M11" i="109"/>
  <c r="L11" i="109"/>
  <c r="K11" i="109"/>
  <c r="O10" i="109"/>
  <c r="N10" i="109"/>
  <c r="M10" i="109"/>
  <c r="L10" i="109"/>
  <c r="K10" i="109"/>
  <c r="J10" i="109"/>
  <c r="O9" i="109"/>
  <c r="N9" i="109"/>
  <c r="M9" i="109"/>
  <c r="L9" i="109"/>
  <c r="K9" i="109"/>
  <c r="J9" i="109"/>
  <c r="O8" i="109"/>
  <c r="N8" i="109"/>
  <c r="M8" i="109"/>
  <c r="L8" i="109"/>
  <c r="K8" i="109"/>
  <c r="J8" i="109"/>
  <c r="O7" i="109"/>
  <c r="N7" i="109"/>
  <c r="M7" i="109"/>
  <c r="L7" i="109"/>
  <c r="K7" i="109"/>
  <c r="J7" i="109"/>
  <c r="O6" i="109"/>
  <c r="N6" i="109"/>
  <c r="M6" i="109"/>
  <c r="L6" i="109"/>
  <c r="K6" i="109"/>
  <c r="J6" i="109"/>
  <c r="O5" i="109"/>
  <c r="N5" i="109"/>
  <c r="M5" i="109"/>
  <c r="L5" i="109"/>
  <c r="K5" i="109"/>
  <c r="J5" i="109"/>
  <c r="O4" i="109"/>
  <c r="N4" i="109"/>
  <c r="M4" i="109"/>
  <c r="L4" i="109"/>
  <c r="K4" i="109"/>
  <c r="J4" i="109"/>
  <c r="O3" i="109"/>
  <c r="N3" i="109"/>
  <c r="M3" i="109"/>
  <c r="L3" i="109"/>
  <c r="K3" i="109"/>
  <c r="J3" i="109"/>
  <c r="O2" i="109"/>
  <c r="N2" i="109"/>
  <c r="M2" i="109"/>
  <c r="L2" i="109"/>
  <c r="K2" i="109"/>
  <c r="J2" i="109"/>
  <c r="Q28" i="98"/>
  <c r="P28" i="98"/>
  <c r="O28" i="98"/>
  <c r="R28" i="98" s="1"/>
  <c r="N28" i="98"/>
  <c r="M28" i="98"/>
  <c r="L28" i="98"/>
  <c r="Q27" i="98"/>
  <c r="P27" i="98"/>
  <c r="O27" i="98"/>
  <c r="N27" i="98"/>
  <c r="M27" i="98"/>
  <c r="L27" i="98"/>
  <c r="Q26" i="98"/>
  <c r="P26" i="98"/>
  <c r="O26" i="98"/>
  <c r="N26" i="98"/>
  <c r="M26" i="98"/>
  <c r="L26" i="98"/>
  <c r="Q25" i="98"/>
  <c r="P25" i="98"/>
  <c r="O25" i="98"/>
  <c r="Y25" i="98" s="1"/>
  <c r="N25" i="98"/>
  <c r="M25" i="98"/>
  <c r="R25" i="98" s="1"/>
  <c r="L25" i="98"/>
  <c r="V25" i="98" s="1"/>
  <c r="Q24" i="98"/>
  <c r="P24" i="98"/>
  <c r="O24" i="98"/>
  <c r="N24" i="98"/>
  <c r="M24" i="98"/>
  <c r="R24" i="98" s="1"/>
  <c r="L24" i="98"/>
  <c r="Q23" i="98"/>
  <c r="P23" i="98"/>
  <c r="O23" i="98"/>
  <c r="N23" i="98"/>
  <c r="M23" i="98"/>
  <c r="L23" i="98"/>
  <c r="Q22" i="98"/>
  <c r="P22" i="98"/>
  <c r="O22" i="98"/>
  <c r="N22" i="98"/>
  <c r="M22" i="98"/>
  <c r="L22" i="98"/>
  <c r="Q21" i="98"/>
  <c r="P21" i="98"/>
  <c r="O21" i="98"/>
  <c r="N21" i="98"/>
  <c r="M21" i="98"/>
  <c r="L21" i="98"/>
  <c r="Q20" i="98"/>
  <c r="P20" i="98"/>
  <c r="O20" i="98"/>
  <c r="N20" i="98"/>
  <c r="M20" i="98"/>
  <c r="L20" i="98"/>
  <c r="Q19" i="98"/>
  <c r="P19" i="98"/>
  <c r="O19" i="98"/>
  <c r="N19" i="98"/>
  <c r="M19" i="98"/>
  <c r="R19" i="98" s="1"/>
  <c r="U19" i="98" s="1"/>
  <c r="L19" i="98"/>
  <c r="V19" i="98" s="1"/>
  <c r="Q18" i="98"/>
  <c r="P18" i="98"/>
  <c r="O18" i="98"/>
  <c r="N18" i="98"/>
  <c r="M18" i="98"/>
  <c r="L18" i="98"/>
  <c r="Q17" i="98"/>
  <c r="P17" i="98"/>
  <c r="O17" i="98"/>
  <c r="N17" i="98"/>
  <c r="M17" i="98"/>
  <c r="L17" i="98"/>
  <c r="K17" i="98"/>
  <c r="O13" i="98"/>
  <c r="N13" i="98"/>
  <c r="M13" i="98"/>
  <c r="L13" i="98"/>
  <c r="I13" i="98"/>
  <c r="H13" i="98"/>
  <c r="AC13" i="98" s="1"/>
  <c r="N27" i="119" s="1"/>
  <c r="N30" i="119" s="1"/>
  <c r="O12" i="98"/>
  <c r="N12" i="98"/>
  <c r="M12" i="98"/>
  <c r="L12" i="98"/>
  <c r="I12" i="98"/>
  <c r="H12" i="98"/>
  <c r="AC12" i="98" s="1"/>
  <c r="M27" i="119" s="1"/>
  <c r="O11" i="98"/>
  <c r="N11" i="98"/>
  <c r="M11" i="98"/>
  <c r="L11" i="98"/>
  <c r="I11" i="98"/>
  <c r="H11" i="98"/>
  <c r="AC11" i="98" s="1"/>
  <c r="L27" i="119" s="1"/>
  <c r="O10" i="98"/>
  <c r="N10" i="98"/>
  <c r="M10" i="98"/>
  <c r="L10" i="98"/>
  <c r="I10" i="98"/>
  <c r="H10" i="98"/>
  <c r="O9" i="98"/>
  <c r="N9" i="98"/>
  <c r="M9" i="98"/>
  <c r="L9" i="98"/>
  <c r="I9" i="98"/>
  <c r="H9" i="98"/>
  <c r="AC9" i="98" s="1"/>
  <c r="J27" i="119" s="1"/>
  <c r="O8" i="98"/>
  <c r="N8" i="98"/>
  <c r="M8" i="98"/>
  <c r="L8" i="98"/>
  <c r="I8" i="98"/>
  <c r="H8" i="98"/>
  <c r="AC8" i="98" s="1"/>
  <c r="I27" i="119" s="1"/>
  <c r="O7" i="98"/>
  <c r="N7" i="98"/>
  <c r="M7" i="98"/>
  <c r="L7" i="98"/>
  <c r="I7" i="98"/>
  <c r="H7" i="98"/>
  <c r="AC7" i="98" s="1"/>
  <c r="H27" i="119" s="1"/>
  <c r="O6" i="98"/>
  <c r="N6" i="98"/>
  <c r="M6" i="98"/>
  <c r="L6" i="98"/>
  <c r="I6" i="98"/>
  <c r="H6" i="98"/>
  <c r="O5" i="98"/>
  <c r="N5" i="98"/>
  <c r="M5" i="98"/>
  <c r="L5" i="98"/>
  <c r="I5" i="98"/>
  <c r="H5" i="98"/>
  <c r="AC5" i="98" s="1"/>
  <c r="F27" i="119" s="1"/>
  <c r="O4" i="98"/>
  <c r="N4" i="98"/>
  <c r="M4" i="98"/>
  <c r="L4" i="98"/>
  <c r="I4" i="98"/>
  <c r="H4" i="98"/>
  <c r="O3" i="98"/>
  <c r="N3" i="98"/>
  <c r="M3" i="98"/>
  <c r="L3" i="98"/>
  <c r="I3" i="98"/>
  <c r="Q3" i="98" s="1"/>
  <c r="H3" i="98"/>
  <c r="AC3" i="98" s="1"/>
  <c r="O2" i="98"/>
  <c r="N2" i="98"/>
  <c r="M2" i="98"/>
  <c r="L2" i="98"/>
  <c r="K2" i="98"/>
  <c r="I2" i="98"/>
  <c r="H2" i="98"/>
  <c r="Q28" i="94"/>
  <c r="P28" i="94"/>
  <c r="O28" i="94"/>
  <c r="N28" i="94"/>
  <c r="M28" i="94"/>
  <c r="L28" i="94"/>
  <c r="Q27" i="94"/>
  <c r="P27" i="94"/>
  <c r="O27" i="94"/>
  <c r="N27" i="94"/>
  <c r="M27" i="94"/>
  <c r="L27" i="94"/>
  <c r="Q26" i="94"/>
  <c r="P26" i="94"/>
  <c r="O26" i="94"/>
  <c r="N26" i="94"/>
  <c r="M26" i="94"/>
  <c r="L26" i="94"/>
  <c r="Q25" i="94"/>
  <c r="P25" i="94"/>
  <c r="O25" i="94"/>
  <c r="N25" i="94"/>
  <c r="M25" i="94"/>
  <c r="L25" i="94"/>
  <c r="Q24" i="94"/>
  <c r="P24" i="94"/>
  <c r="O24" i="94"/>
  <c r="N24" i="94"/>
  <c r="M24" i="94"/>
  <c r="L24" i="94"/>
  <c r="Q23" i="94"/>
  <c r="P23" i="94"/>
  <c r="O23" i="94"/>
  <c r="N23" i="94"/>
  <c r="M23" i="94"/>
  <c r="L23" i="94"/>
  <c r="Q22" i="94"/>
  <c r="P22" i="94"/>
  <c r="O22" i="94"/>
  <c r="N22" i="94"/>
  <c r="M22" i="94"/>
  <c r="L22" i="94"/>
  <c r="Q21" i="94"/>
  <c r="P21" i="94"/>
  <c r="O21" i="94"/>
  <c r="N21" i="94"/>
  <c r="M21" i="94"/>
  <c r="L21" i="94"/>
  <c r="Q20" i="94"/>
  <c r="P20" i="94"/>
  <c r="O20" i="94"/>
  <c r="N20" i="94"/>
  <c r="M20" i="94"/>
  <c r="L20" i="94"/>
  <c r="Q19" i="94"/>
  <c r="P19" i="94"/>
  <c r="O19" i="94"/>
  <c r="N19" i="94"/>
  <c r="M19" i="94"/>
  <c r="L19" i="94"/>
  <c r="Q18" i="94"/>
  <c r="P18" i="94"/>
  <c r="O18" i="94"/>
  <c r="N18" i="94"/>
  <c r="M18" i="94"/>
  <c r="L18" i="94"/>
  <c r="Q17" i="94"/>
  <c r="P17" i="94"/>
  <c r="O17" i="94"/>
  <c r="N17" i="94"/>
  <c r="M17" i="94"/>
  <c r="L17" i="94"/>
  <c r="Q13" i="94"/>
  <c r="P13" i="94"/>
  <c r="O13" i="94"/>
  <c r="N13" i="94"/>
  <c r="M13" i="94"/>
  <c r="L13" i="94"/>
  <c r="Q12" i="94"/>
  <c r="P12" i="94"/>
  <c r="O12" i="94"/>
  <c r="N12" i="94"/>
  <c r="M12" i="94"/>
  <c r="L12" i="94"/>
  <c r="Q11" i="94"/>
  <c r="P11" i="94"/>
  <c r="O11" i="94"/>
  <c r="N11" i="94"/>
  <c r="M11" i="94"/>
  <c r="L11" i="94"/>
  <c r="Q10" i="94"/>
  <c r="P10" i="94"/>
  <c r="O10" i="94"/>
  <c r="N10" i="94"/>
  <c r="M10" i="94"/>
  <c r="L10" i="94"/>
  <c r="Q9" i="94"/>
  <c r="P9" i="94"/>
  <c r="O9" i="94"/>
  <c r="N9" i="94"/>
  <c r="M9" i="94"/>
  <c r="L9" i="94"/>
  <c r="Q8" i="94"/>
  <c r="P8" i="94"/>
  <c r="O8" i="94"/>
  <c r="N8" i="94"/>
  <c r="M8" i="94"/>
  <c r="L8" i="94"/>
  <c r="Q7" i="94"/>
  <c r="P7" i="94"/>
  <c r="O7" i="94"/>
  <c r="N7" i="94"/>
  <c r="M7" i="94"/>
  <c r="L7" i="94"/>
  <c r="Q6" i="94"/>
  <c r="P6" i="94"/>
  <c r="O6" i="94"/>
  <c r="N6" i="94"/>
  <c r="M6" i="94"/>
  <c r="L6" i="94"/>
  <c r="Q5" i="94"/>
  <c r="P5" i="94"/>
  <c r="O5" i="94"/>
  <c r="N5" i="94"/>
  <c r="M5" i="94"/>
  <c r="L5" i="94"/>
  <c r="Q4" i="94"/>
  <c r="P4" i="94"/>
  <c r="O4" i="94"/>
  <c r="N4" i="94"/>
  <c r="M4" i="94"/>
  <c r="L4" i="94"/>
  <c r="Q3" i="94"/>
  <c r="P3" i="94"/>
  <c r="O3" i="94"/>
  <c r="N3" i="94"/>
  <c r="M3" i="94"/>
  <c r="L3" i="94"/>
  <c r="Q2" i="94"/>
  <c r="P2" i="94"/>
  <c r="O2" i="94"/>
  <c r="N2" i="94"/>
  <c r="M2" i="94"/>
  <c r="L2" i="94"/>
  <c r="Q28" i="90"/>
  <c r="P28" i="90"/>
  <c r="O28" i="90"/>
  <c r="N28" i="90"/>
  <c r="M28" i="90"/>
  <c r="L28" i="90"/>
  <c r="Q27" i="90"/>
  <c r="P27" i="90"/>
  <c r="O27" i="90"/>
  <c r="N27" i="90"/>
  <c r="M27" i="90"/>
  <c r="L27" i="90"/>
  <c r="Q26" i="90"/>
  <c r="P26" i="90"/>
  <c r="O26" i="90"/>
  <c r="N26" i="90"/>
  <c r="M26" i="90"/>
  <c r="L26" i="90"/>
  <c r="Q25" i="90"/>
  <c r="P25" i="90"/>
  <c r="O25" i="90"/>
  <c r="N25" i="90"/>
  <c r="M25" i="90"/>
  <c r="L25" i="90"/>
  <c r="Q24" i="90"/>
  <c r="P24" i="90"/>
  <c r="O24" i="90"/>
  <c r="N24" i="90"/>
  <c r="M24" i="90"/>
  <c r="L24" i="90"/>
  <c r="Q23" i="90"/>
  <c r="P23" i="90"/>
  <c r="O23" i="90"/>
  <c r="N23" i="90"/>
  <c r="M23" i="90"/>
  <c r="L23" i="90"/>
  <c r="Q22" i="90"/>
  <c r="P22" i="90"/>
  <c r="O22" i="90"/>
  <c r="N22" i="90"/>
  <c r="M22" i="90"/>
  <c r="R22" i="90" s="1"/>
  <c r="AA22" i="90" s="1"/>
  <c r="L22" i="90"/>
  <c r="Q21" i="90"/>
  <c r="P21" i="90"/>
  <c r="O21" i="90"/>
  <c r="N21" i="90"/>
  <c r="M21" i="90"/>
  <c r="L21" i="90"/>
  <c r="Q20" i="90"/>
  <c r="P20" i="90"/>
  <c r="O20" i="90"/>
  <c r="N20" i="90"/>
  <c r="M20" i="90"/>
  <c r="L20" i="90"/>
  <c r="Q19" i="90"/>
  <c r="P19" i="90"/>
  <c r="O19" i="90"/>
  <c r="N19" i="90"/>
  <c r="M19" i="90"/>
  <c r="L19" i="90"/>
  <c r="Q18" i="90"/>
  <c r="P18" i="90"/>
  <c r="O18" i="90"/>
  <c r="N18" i="90"/>
  <c r="M18" i="90"/>
  <c r="L18" i="90"/>
  <c r="Q17" i="90"/>
  <c r="P17" i="90"/>
  <c r="O17" i="90"/>
  <c r="N17" i="90"/>
  <c r="M17" i="90"/>
  <c r="L17" i="90"/>
  <c r="Q13" i="90"/>
  <c r="P13" i="90"/>
  <c r="O13" i="90"/>
  <c r="N13" i="90"/>
  <c r="M13" i="90"/>
  <c r="L13" i="90"/>
  <c r="Q12" i="90"/>
  <c r="P12" i="90"/>
  <c r="O12" i="90"/>
  <c r="N12" i="90"/>
  <c r="M12" i="90"/>
  <c r="L12" i="90"/>
  <c r="Q11" i="90"/>
  <c r="P11" i="90"/>
  <c r="O11" i="90"/>
  <c r="N11" i="90"/>
  <c r="M11" i="90"/>
  <c r="R11" i="90" s="1"/>
  <c r="L11" i="90"/>
  <c r="Q10" i="90"/>
  <c r="P10" i="90"/>
  <c r="O10" i="90"/>
  <c r="N10" i="90"/>
  <c r="M10" i="90"/>
  <c r="L10" i="90"/>
  <c r="Q9" i="90"/>
  <c r="P9" i="90"/>
  <c r="O9" i="90"/>
  <c r="N9" i="90"/>
  <c r="M9" i="90"/>
  <c r="L9" i="90"/>
  <c r="Q8" i="90"/>
  <c r="P8" i="90"/>
  <c r="O8" i="90"/>
  <c r="N8" i="90"/>
  <c r="M8" i="90"/>
  <c r="L8" i="90"/>
  <c r="Q7" i="90"/>
  <c r="P7" i="90"/>
  <c r="O7" i="90"/>
  <c r="N7" i="90"/>
  <c r="M7" i="90"/>
  <c r="R7" i="90" s="1"/>
  <c r="L7" i="90"/>
  <c r="Q6" i="90"/>
  <c r="P6" i="90"/>
  <c r="O6" i="90"/>
  <c r="N6" i="90"/>
  <c r="M6" i="90"/>
  <c r="L6" i="90"/>
  <c r="Q5" i="90"/>
  <c r="P5" i="90"/>
  <c r="O5" i="90"/>
  <c r="N5" i="90"/>
  <c r="M5" i="90"/>
  <c r="L5" i="90"/>
  <c r="Q4" i="90"/>
  <c r="P4" i="90"/>
  <c r="O4" i="90"/>
  <c r="N4" i="90"/>
  <c r="M4" i="90"/>
  <c r="L4" i="90"/>
  <c r="Q3" i="90"/>
  <c r="P3" i="90"/>
  <c r="O3" i="90"/>
  <c r="N3" i="90"/>
  <c r="M3" i="90"/>
  <c r="L3" i="90"/>
  <c r="Q2" i="90"/>
  <c r="P2" i="90"/>
  <c r="O2" i="90"/>
  <c r="N2" i="90"/>
  <c r="M2" i="90"/>
  <c r="L2" i="90"/>
  <c r="Q28" i="86"/>
  <c r="P28" i="86"/>
  <c r="O28" i="86"/>
  <c r="N28" i="86"/>
  <c r="M28" i="86"/>
  <c r="L28" i="86"/>
  <c r="Q27" i="86"/>
  <c r="P27" i="86"/>
  <c r="O27" i="86"/>
  <c r="N27" i="86"/>
  <c r="M27" i="86"/>
  <c r="L27" i="86"/>
  <c r="Q26" i="86"/>
  <c r="P26" i="86"/>
  <c r="O26" i="86"/>
  <c r="N26" i="86"/>
  <c r="M26" i="86"/>
  <c r="L26" i="86"/>
  <c r="Q25" i="86"/>
  <c r="P25" i="86"/>
  <c r="O25" i="86"/>
  <c r="N25" i="86"/>
  <c r="M25" i="86"/>
  <c r="L25" i="86"/>
  <c r="Q24" i="86"/>
  <c r="P24" i="86"/>
  <c r="O24" i="86"/>
  <c r="N24" i="86"/>
  <c r="M24" i="86"/>
  <c r="L24" i="86"/>
  <c r="Q23" i="86"/>
  <c r="P23" i="86"/>
  <c r="O23" i="86"/>
  <c r="N23" i="86"/>
  <c r="M23" i="86"/>
  <c r="L23" i="86"/>
  <c r="Q22" i="86"/>
  <c r="P22" i="86"/>
  <c r="O22" i="86"/>
  <c r="N22" i="86"/>
  <c r="M22" i="86"/>
  <c r="L22" i="86"/>
  <c r="Q21" i="86"/>
  <c r="P21" i="86"/>
  <c r="O21" i="86"/>
  <c r="N21" i="86"/>
  <c r="M21" i="86"/>
  <c r="L21" i="86"/>
  <c r="Q20" i="86"/>
  <c r="P20" i="86"/>
  <c r="O20" i="86"/>
  <c r="N20" i="86"/>
  <c r="M20" i="86"/>
  <c r="L20" i="86"/>
  <c r="Q19" i="86"/>
  <c r="P19" i="86"/>
  <c r="O19" i="86"/>
  <c r="N19" i="86"/>
  <c r="M19" i="86"/>
  <c r="L19" i="86"/>
  <c r="Q18" i="86"/>
  <c r="P18" i="86"/>
  <c r="O18" i="86"/>
  <c r="N18" i="86"/>
  <c r="M18" i="86"/>
  <c r="L18" i="86"/>
  <c r="Q17" i="86"/>
  <c r="P17" i="86"/>
  <c r="O17" i="86"/>
  <c r="N17" i="86"/>
  <c r="M17" i="86"/>
  <c r="L17" i="86"/>
  <c r="Q13" i="86"/>
  <c r="P13" i="86"/>
  <c r="O13" i="86"/>
  <c r="N13" i="86"/>
  <c r="M13" i="86"/>
  <c r="L13" i="86"/>
  <c r="Q12" i="86"/>
  <c r="P12" i="86"/>
  <c r="O12" i="86"/>
  <c r="N12" i="86"/>
  <c r="M12" i="86"/>
  <c r="L12" i="86"/>
  <c r="Q11" i="86"/>
  <c r="P11" i="86"/>
  <c r="O11" i="86"/>
  <c r="N11" i="86"/>
  <c r="M11" i="86"/>
  <c r="L11" i="86"/>
  <c r="Q10" i="86"/>
  <c r="P10" i="86"/>
  <c r="O10" i="86"/>
  <c r="N10" i="86"/>
  <c r="M10" i="86"/>
  <c r="L10" i="86"/>
  <c r="Q9" i="86"/>
  <c r="P9" i="86"/>
  <c r="O9" i="86"/>
  <c r="N9" i="86"/>
  <c r="M9" i="86"/>
  <c r="L9" i="86"/>
  <c r="Q8" i="86"/>
  <c r="P8" i="86"/>
  <c r="O8" i="86"/>
  <c r="N8" i="86"/>
  <c r="M8" i="86"/>
  <c r="L8" i="86"/>
  <c r="Q7" i="86"/>
  <c r="P7" i="86"/>
  <c r="O7" i="86"/>
  <c r="N7" i="86"/>
  <c r="M7" i="86"/>
  <c r="L7" i="86"/>
  <c r="Q6" i="86"/>
  <c r="P6" i="86"/>
  <c r="O6" i="86"/>
  <c r="N6" i="86"/>
  <c r="M6" i="86"/>
  <c r="L6" i="86"/>
  <c r="Q5" i="86"/>
  <c r="P5" i="86"/>
  <c r="O5" i="86"/>
  <c r="N5" i="86"/>
  <c r="M5" i="86"/>
  <c r="L5" i="86"/>
  <c r="Q4" i="86"/>
  <c r="P4" i="86"/>
  <c r="O4" i="86"/>
  <c r="N4" i="86"/>
  <c r="M4" i="86"/>
  <c r="L4" i="86"/>
  <c r="Q3" i="86"/>
  <c r="P3" i="86"/>
  <c r="O3" i="86"/>
  <c r="N3" i="86"/>
  <c r="M3" i="86"/>
  <c r="L3" i="86"/>
  <c r="Q2" i="86"/>
  <c r="P2" i="86"/>
  <c r="O2" i="86"/>
  <c r="N2" i="86"/>
  <c r="M2" i="86"/>
  <c r="L2" i="86"/>
  <c r="Q28" i="75"/>
  <c r="P28" i="75"/>
  <c r="O28" i="75"/>
  <c r="N28" i="75"/>
  <c r="M28" i="75"/>
  <c r="L28" i="75"/>
  <c r="Q27" i="75"/>
  <c r="P27" i="75"/>
  <c r="O27" i="75"/>
  <c r="N27" i="75"/>
  <c r="M27" i="75"/>
  <c r="L27" i="75"/>
  <c r="Q26" i="75"/>
  <c r="P26" i="75"/>
  <c r="O26" i="75"/>
  <c r="N26" i="75"/>
  <c r="M26" i="75"/>
  <c r="L26" i="75"/>
  <c r="Q25" i="75"/>
  <c r="P25" i="75"/>
  <c r="O25" i="75"/>
  <c r="N25" i="75"/>
  <c r="M25" i="75"/>
  <c r="L25" i="75"/>
  <c r="Q24" i="75"/>
  <c r="P24" i="75"/>
  <c r="O24" i="75"/>
  <c r="N24" i="75"/>
  <c r="M24" i="75"/>
  <c r="L24" i="75"/>
  <c r="Q23" i="75"/>
  <c r="P23" i="75"/>
  <c r="O23" i="75"/>
  <c r="N23" i="75"/>
  <c r="M23" i="75"/>
  <c r="L23" i="75"/>
  <c r="Q22" i="75"/>
  <c r="P22" i="75"/>
  <c r="O22" i="75"/>
  <c r="N22" i="75"/>
  <c r="M22" i="75"/>
  <c r="R22" i="75" s="1"/>
  <c r="Y22" i="75" s="1"/>
  <c r="L22" i="75"/>
  <c r="Q21" i="75"/>
  <c r="P21" i="75"/>
  <c r="O21" i="75"/>
  <c r="N21" i="75"/>
  <c r="M21" i="75"/>
  <c r="L21" i="75"/>
  <c r="Q20" i="75"/>
  <c r="P20" i="75"/>
  <c r="O20" i="75"/>
  <c r="N20" i="75"/>
  <c r="M20" i="75"/>
  <c r="R20" i="75" s="1"/>
  <c r="L20" i="75"/>
  <c r="Q19" i="75"/>
  <c r="P19" i="75"/>
  <c r="O19" i="75"/>
  <c r="N19" i="75"/>
  <c r="M19" i="75"/>
  <c r="L19" i="75"/>
  <c r="Q18" i="75"/>
  <c r="P18" i="75"/>
  <c r="O18" i="75"/>
  <c r="N18" i="75"/>
  <c r="M18" i="75"/>
  <c r="L18" i="75"/>
  <c r="Q17" i="75"/>
  <c r="P17" i="75"/>
  <c r="O17" i="75"/>
  <c r="N17" i="75"/>
  <c r="M17" i="75"/>
  <c r="L17" i="75"/>
  <c r="Q13" i="75"/>
  <c r="P13" i="75"/>
  <c r="O13" i="75"/>
  <c r="N13" i="75"/>
  <c r="M13" i="75"/>
  <c r="R13" i="75" s="1"/>
  <c r="W13" i="75" s="1"/>
  <c r="L13" i="75"/>
  <c r="Q12" i="75"/>
  <c r="P12" i="75"/>
  <c r="O12" i="75"/>
  <c r="N12" i="75"/>
  <c r="M12" i="75"/>
  <c r="L12" i="75"/>
  <c r="Q11" i="75"/>
  <c r="P11" i="75"/>
  <c r="O11" i="75"/>
  <c r="N11" i="75"/>
  <c r="M11" i="75"/>
  <c r="L11" i="75"/>
  <c r="Q10" i="75"/>
  <c r="P10" i="75"/>
  <c r="O10" i="75"/>
  <c r="N10" i="75"/>
  <c r="M10" i="75"/>
  <c r="L10" i="75"/>
  <c r="Q9" i="75"/>
  <c r="P9" i="75"/>
  <c r="O9" i="75"/>
  <c r="N9" i="75"/>
  <c r="M9" i="75"/>
  <c r="L9" i="75"/>
  <c r="Q8" i="75"/>
  <c r="P8" i="75"/>
  <c r="O8" i="75"/>
  <c r="N8" i="75"/>
  <c r="R8" i="75" s="1"/>
  <c r="X8" i="75" s="1"/>
  <c r="M8" i="75"/>
  <c r="L8" i="75"/>
  <c r="Q7" i="75"/>
  <c r="P7" i="75"/>
  <c r="O7" i="75"/>
  <c r="N7" i="75"/>
  <c r="M7" i="75"/>
  <c r="L7" i="75"/>
  <c r="Q6" i="75"/>
  <c r="P6" i="75"/>
  <c r="O6" i="75"/>
  <c r="N6" i="75"/>
  <c r="M6" i="75"/>
  <c r="L6" i="75"/>
  <c r="Q5" i="75"/>
  <c r="P5" i="75"/>
  <c r="O5" i="75"/>
  <c r="N5" i="75"/>
  <c r="M5" i="75"/>
  <c r="L5" i="75"/>
  <c r="Q4" i="75"/>
  <c r="P4" i="75"/>
  <c r="O4" i="75"/>
  <c r="N4" i="75"/>
  <c r="M4" i="75"/>
  <c r="L4" i="75"/>
  <c r="Q3" i="75"/>
  <c r="P3" i="75"/>
  <c r="O3" i="75"/>
  <c r="N3" i="75"/>
  <c r="M3" i="75"/>
  <c r="L3" i="75"/>
  <c r="Q2" i="75"/>
  <c r="P2" i="75"/>
  <c r="O2" i="75"/>
  <c r="N2" i="75"/>
  <c r="M2" i="75"/>
  <c r="L2" i="75"/>
  <c r="Q28" i="65"/>
  <c r="R28" i="65" s="1"/>
  <c r="P28" i="65"/>
  <c r="O28" i="65"/>
  <c r="N28" i="65"/>
  <c r="M28" i="65"/>
  <c r="L28" i="65"/>
  <c r="Q27" i="65"/>
  <c r="P27" i="65"/>
  <c r="O27" i="65"/>
  <c r="N27" i="65"/>
  <c r="M27" i="65"/>
  <c r="L27" i="65"/>
  <c r="AA26" i="65"/>
  <c r="Z26" i="65"/>
  <c r="Y26" i="65"/>
  <c r="X26" i="65"/>
  <c r="W26" i="65"/>
  <c r="V26" i="65"/>
  <c r="R26" i="65"/>
  <c r="Q26" i="65"/>
  <c r="P26" i="65"/>
  <c r="O26" i="65"/>
  <c r="N26" i="65"/>
  <c r="M26" i="65"/>
  <c r="L26" i="65"/>
  <c r="Q25" i="65"/>
  <c r="P25" i="65"/>
  <c r="O25" i="65"/>
  <c r="N25" i="65"/>
  <c r="M25" i="65"/>
  <c r="L25" i="65"/>
  <c r="Q24" i="65"/>
  <c r="P24" i="65"/>
  <c r="O24" i="65"/>
  <c r="N24" i="65"/>
  <c r="M24" i="65"/>
  <c r="L24" i="65"/>
  <c r="Q23" i="65"/>
  <c r="P23" i="65"/>
  <c r="O23" i="65"/>
  <c r="N23" i="65"/>
  <c r="M23" i="65"/>
  <c r="R23" i="65" s="1"/>
  <c r="L23" i="65"/>
  <c r="V23" i="65" s="1"/>
  <c r="Q22" i="65"/>
  <c r="P22" i="65"/>
  <c r="O22" i="65"/>
  <c r="N22" i="65"/>
  <c r="M22" i="65"/>
  <c r="L22" i="65"/>
  <c r="Q21" i="65"/>
  <c r="P21" i="65"/>
  <c r="O21" i="65"/>
  <c r="Y21" i="65" s="1"/>
  <c r="N21" i="65"/>
  <c r="M21" i="65"/>
  <c r="R21" i="65" s="1"/>
  <c r="L21" i="65"/>
  <c r="V21" i="65" s="1"/>
  <c r="Q20" i="65"/>
  <c r="P20" i="65"/>
  <c r="O20" i="65"/>
  <c r="N20" i="65"/>
  <c r="M20" i="65"/>
  <c r="L20" i="65"/>
  <c r="Q19" i="65"/>
  <c r="P19" i="65"/>
  <c r="O19" i="65"/>
  <c r="N19" i="65"/>
  <c r="R19" i="65" s="1"/>
  <c r="M19" i="65"/>
  <c r="L19" i="65"/>
  <c r="Q18" i="65"/>
  <c r="P18" i="65"/>
  <c r="O18" i="65"/>
  <c r="N18" i="65"/>
  <c r="M18" i="65"/>
  <c r="L18" i="65"/>
  <c r="Q17" i="65"/>
  <c r="R17" i="65" s="1"/>
  <c r="P17" i="65"/>
  <c r="O17" i="65"/>
  <c r="N17" i="65"/>
  <c r="M17" i="65"/>
  <c r="L17" i="65"/>
  <c r="K17" i="65"/>
  <c r="Q13" i="65"/>
  <c r="P13" i="65"/>
  <c r="O13" i="65"/>
  <c r="N13" i="65"/>
  <c r="M13" i="65"/>
  <c r="L13" i="65"/>
  <c r="Q12" i="65"/>
  <c r="P12" i="65"/>
  <c r="O12" i="65"/>
  <c r="N12" i="65"/>
  <c r="M12" i="65"/>
  <c r="R12" i="65" s="1"/>
  <c r="L12" i="65"/>
  <c r="Q11" i="65"/>
  <c r="P11" i="65"/>
  <c r="O11" i="65"/>
  <c r="N11" i="65"/>
  <c r="M11" i="65"/>
  <c r="L11" i="65"/>
  <c r="Q10" i="65"/>
  <c r="P10" i="65"/>
  <c r="O10" i="65"/>
  <c r="N10" i="65"/>
  <c r="M10" i="65"/>
  <c r="L10" i="65"/>
  <c r="Q9" i="65"/>
  <c r="P9" i="65"/>
  <c r="O9" i="65"/>
  <c r="N9" i="65"/>
  <c r="M9" i="65"/>
  <c r="R9" i="65" s="1"/>
  <c r="L9" i="65"/>
  <c r="Q8" i="65"/>
  <c r="P8" i="65"/>
  <c r="O8" i="65"/>
  <c r="N8" i="65"/>
  <c r="M8" i="65"/>
  <c r="L8" i="65"/>
  <c r="Q7" i="65"/>
  <c r="P7" i="65"/>
  <c r="O7" i="65"/>
  <c r="N7" i="65"/>
  <c r="M7" i="65"/>
  <c r="L7" i="65"/>
  <c r="Q6" i="65"/>
  <c r="P6" i="65"/>
  <c r="O6" i="65"/>
  <c r="N6" i="65"/>
  <c r="M6" i="65"/>
  <c r="L6" i="65"/>
  <c r="Q5" i="65"/>
  <c r="P5" i="65"/>
  <c r="O5" i="65"/>
  <c r="R5" i="65" s="1"/>
  <c r="N5" i="65"/>
  <c r="M5" i="65"/>
  <c r="L5" i="65"/>
  <c r="Q4" i="65"/>
  <c r="P4" i="65"/>
  <c r="O4" i="65"/>
  <c r="N4" i="65"/>
  <c r="M4" i="65"/>
  <c r="L4" i="65"/>
  <c r="Q3" i="65"/>
  <c r="P3" i="65"/>
  <c r="O3" i="65"/>
  <c r="N3" i="65"/>
  <c r="M3" i="65"/>
  <c r="L3" i="65"/>
  <c r="Q2" i="65"/>
  <c r="P2" i="65"/>
  <c r="O2" i="65"/>
  <c r="N2" i="65"/>
  <c r="M2" i="65"/>
  <c r="L2" i="65"/>
  <c r="K2" i="65"/>
  <c r="Q28" i="68"/>
  <c r="P28" i="68"/>
  <c r="O28" i="68"/>
  <c r="N28" i="68"/>
  <c r="M28" i="68"/>
  <c r="L28" i="68"/>
  <c r="Q27" i="68"/>
  <c r="P27" i="68"/>
  <c r="O27" i="68"/>
  <c r="N27" i="68"/>
  <c r="M27" i="68"/>
  <c r="L27" i="68"/>
  <c r="Q26" i="68"/>
  <c r="P26" i="68"/>
  <c r="O26" i="68"/>
  <c r="N26" i="68"/>
  <c r="M26" i="68"/>
  <c r="L26" i="68"/>
  <c r="Q25" i="68"/>
  <c r="P25" i="68"/>
  <c r="O25" i="68"/>
  <c r="N25" i="68"/>
  <c r="M25" i="68"/>
  <c r="L25" i="68"/>
  <c r="Q24" i="68"/>
  <c r="P24" i="68"/>
  <c r="O24" i="68"/>
  <c r="N24" i="68"/>
  <c r="M24" i="68"/>
  <c r="L24" i="68"/>
  <c r="Q23" i="68"/>
  <c r="P23" i="68"/>
  <c r="O23" i="68"/>
  <c r="N23" i="68"/>
  <c r="M23" i="68"/>
  <c r="L23" i="68"/>
  <c r="Q22" i="68"/>
  <c r="P22" i="68"/>
  <c r="O22" i="68"/>
  <c r="N22" i="68"/>
  <c r="M22" i="68"/>
  <c r="L22" i="68"/>
  <c r="Q21" i="68"/>
  <c r="P21" i="68"/>
  <c r="O21" i="68"/>
  <c r="N21" i="68"/>
  <c r="M21" i="68"/>
  <c r="L21" i="68"/>
  <c r="Q20" i="68"/>
  <c r="P20" i="68"/>
  <c r="O20" i="68"/>
  <c r="N20" i="68"/>
  <c r="M20" i="68"/>
  <c r="L20" i="68"/>
  <c r="Q19" i="68"/>
  <c r="P19" i="68"/>
  <c r="O19" i="68"/>
  <c r="N19" i="68"/>
  <c r="M19" i="68"/>
  <c r="L19" i="68"/>
  <c r="Q18" i="68"/>
  <c r="P18" i="68"/>
  <c r="O18" i="68"/>
  <c r="N18" i="68"/>
  <c r="M18" i="68"/>
  <c r="L18" i="68"/>
  <c r="Q17" i="68"/>
  <c r="P17" i="68"/>
  <c r="O17" i="68"/>
  <c r="N17" i="68"/>
  <c r="M17" i="68"/>
  <c r="L17" i="68"/>
  <c r="Q13" i="68"/>
  <c r="P13" i="68"/>
  <c r="O13" i="68"/>
  <c r="N13" i="68"/>
  <c r="M13" i="68"/>
  <c r="L13" i="68"/>
  <c r="Q12" i="68"/>
  <c r="P12" i="68"/>
  <c r="O12" i="68"/>
  <c r="N12" i="68"/>
  <c r="M12" i="68"/>
  <c r="L12" i="68"/>
  <c r="Q11" i="68"/>
  <c r="P11" i="68"/>
  <c r="O11" i="68"/>
  <c r="N11" i="68"/>
  <c r="M11" i="68"/>
  <c r="L11" i="68"/>
  <c r="Q10" i="68"/>
  <c r="P10" i="68"/>
  <c r="O10" i="68"/>
  <c r="N10" i="68"/>
  <c r="M10" i="68"/>
  <c r="L10" i="68"/>
  <c r="Q9" i="68"/>
  <c r="P9" i="68"/>
  <c r="O9" i="68"/>
  <c r="N9" i="68"/>
  <c r="M9" i="68"/>
  <c r="L9" i="68"/>
  <c r="Q8" i="68"/>
  <c r="P8" i="68"/>
  <c r="O8" i="68"/>
  <c r="N8" i="68"/>
  <c r="M8" i="68"/>
  <c r="L8" i="68"/>
  <c r="Q7" i="68"/>
  <c r="P7" i="68"/>
  <c r="O7" i="68"/>
  <c r="N7" i="68"/>
  <c r="M7" i="68"/>
  <c r="L7" i="68"/>
  <c r="Q6" i="68"/>
  <c r="P6" i="68"/>
  <c r="O6" i="68"/>
  <c r="N6" i="68"/>
  <c r="M6" i="68"/>
  <c r="L6" i="68"/>
  <c r="Q5" i="68"/>
  <c r="P5" i="68"/>
  <c r="O5" i="68"/>
  <c r="N5" i="68"/>
  <c r="M5" i="68"/>
  <c r="L5" i="68"/>
  <c r="Q4" i="68"/>
  <c r="P4" i="68"/>
  <c r="O4" i="68"/>
  <c r="N4" i="68"/>
  <c r="M4" i="68"/>
  <c r="L4" i="68"/>
  <c r="Q3" i="68"/>
  <c r="P3" i="68"/>
  <c r="O3" i="68"/>
  <c r="N3" i="68"/>
  <c r="M3" i="68"/>
  <c r="L3" i="68"/>
  <c r="Q2" i="68"/>
  <c r="P2" i="68"/>
  <c r="O2" i="68"/>
  <c r="N2" i="68"/>
  <c r="M2" i="68"/>
  <c r="L2" i="68"/>
  <c r="Q28" i="62"/>
  <c r="P28" i="62"/>
  <c r="O28" i="62"/>
  <c r="N28" i="62"/>
  <c r="M28" i="62"/>
  <c r="L28" i="62"/>
  <c r="Q27" i="62"/>
  <c r="P27" i="62"/>
  <c r="O27" i="62"/>
  <c r="N27" i="62"/>
  <c r="M27" i="62"/>
  <c r="L27" i="62"/>
  <c r="Q26" i="62"/>
  <c r="P26" i="62"/>
  <c r="O26" i="62"/>
  <c r="N26" i="62"/>
  <c r="M26" i="62"/>
  <c r="L26" i="62"/>
  <c r="Q25" i="62"/>
  <c r="P25" i="62"/>
  <c r="O25" i="62"/>
  <c r="N25" i="62"/>
  <c r="M25" i="62"/>
  <c r="L25" i="62"/>
  <c r="Q24" i="62"/>
  <c r="P24" i="62"/>
  <c r="O24" i="62"/>
  <c r="N24" i="62"/>
  <c r="M24" i="62"/>
  <c r="L24" i="62"/>
  <c r="Q23" i="62"/>
  <c r="P23" i="62"/>
  <c r="O23" i="62"/>
  <c r="N23" i="62"/>
  <c r="M23" i="62"/>
  <c r="R23" i="62" s="1"/>
  <c r="L23" i="62"/>
  <c r="V23" i="62" s="1"/>
  <c r="Q22" i="62"/>
  <c r="P22" i="62"/>
  <c r="O22" i="62"/>
  <c r="N22" i="62"/>
  <c r="M22" i="62"/>
  <c r="L22" i="62"/>
  <c r="Q21" i="62"/>
  <c r="P21" i="62"/>
  <c r="O21" i="62"/>
  <c r="N21" i="62"/>
  <c r="M21" i="62"/>
  <c r="L21" i="62"/>
  <c r="Q20" i="62"/>
  <c r="P20" i="62"/>
  <c r="O20" i="62"/>
  <c r="N20" i="62"/>
  <c r="M20" i="62"/>
  <c r="L20" i="62"/>
  <c r="Q19" i="62"/>
  <c r="P19" i="62"/>
  <c r="O19" i="62"/>
  <c r="N19" i="62"/>
  <c r="M19" i="62"/>
  <c r="R19" i="62" s="1"/>
  <c r="U19" i="62" s="1"/>
  <c r="L19" i="62"/>
  <c r="V19" i="62" s="1"/>
  <c r="Q18" i="62"/>
  <c r="P18" i="62"/>
  <c r="O18" i="62"/>
  <c r="N18" i="62"/>
  <c r="M18" i="62"/>
  <c r="L18" i="62"/>
  <c r="Q17" i="62"/>
  <c r="P17" i="62"/>
  <c r="O17" i="62"/>
  <c r="N17" i="62"/>
  <c r="M17" i="62"/>
  <c r="L17" i="62"/>
  <c r="K17" i="62"/>
  <c r="Q13" i="62"/>
  <c r="P13" i="62"/>
  <c r="O13" i="62"/>
  <c r="N13" i="62"/>
  <c r="M13" i="62"/>
  <c r="L13" i="62"/>
  <c r="Q12" i="62"/>
  <c r="P12" i="62"/>
  <c r="O12" i="62"/>
  <c r="N12" i="62"/>
  <c r="M12" i="62"/>
  <c r="L12" i="62"/>
  <c r="Q11" i="62"/>
  <c r="P11" i="62"/>
  <c r="O11" i="62"/>
  <c r="N11" i="62"/>
  <c r="M11" i="62"/>
  <c r="L11" i="62"/>
  <c r="Q10" i="62"/>
  <c r="P10" i="62"/>
  <c r="O10" i="62"/>
  <c r="N10" i="62"/>
  <c r="M10" i="62"/>
  <c r="R10" i="62" s="1"/>
  <c r="AA10" i="62" s="1"/>
  <c r="L10" i="62"/>
  <c r="Q9" i="62"/>
  <c r="P9" i="62"/>
  <c r="O9" i="62"/>
  <c r="N9" i="62"/>
  <c r="M9" i="62"/>
  <c r="L9" i="62"/>
  <c r="Q8" i="62"/>
  <c r="P8" i="62"/>
  <c r="O8" i="62"/>
  <c r="N8" i="62"/>
  <c r="M8" i="62"/>
  <c r="L8" i="62"/>
  <c r="Q7" i="62"/>
  <c r="P7" i="62"/>
  <c r="O7" i="62"/>
  <c r="N7" i="62"/>
  <c r="M7" i="62"/>
  <c r="R7" i="62" s="1"/>
  <c r="L7" i="62"/>
  <c r="Q6" i="62"/>
  <c r="P6" i="62"/>
  <c r="O6" i="62"/>
  <c r="N6" i="62"/>
  <c r="M6" i="62"/>
  <c r="L6" i="62"/>
  <c r="Q5" i="62"/>
  <c r="P5" i="62"/>
  <c r="O5" i="62"/>
  <c r="N5" i="62"/>
  <c r="M5" i="62"/>
  <c r="L5" i="62"/>
  <c r="Q4" i="62"/>
  <c r="P4" i="62"/>
  <c r="O4" i="62"/>
  <c r="N4" i="62"/>
  <c r="M4" i="62"/>
  <c r="R4" i="62" s="1"/>
  <c r="R20" i="57" s="1"/>
  <c r="L4" i="62"/>
  <c r="Q3" i="62"/>
  <c r="P3" i="62"/>
  <c r="O3" i="62"/>
  <c r="N3" i="62"/>
  <c r="M3" i="62"/>
  <c r="L3" i="62"/>
  <c r="Q2" i="62"/>
  <c r="P2" i="62"/>
  <c r="O2" i="62"/>
  <c r="N2" i="62"/>
  <c r="M2" i="62"/>
  <c r="L2" i="62"/>
  <c r="K2" i="62"/>
  <c r="Q28" i="58"/>
  <c r="P28" i="58"/>
  <c r="O28" i="58"/>
  <c r="N28" i="58"/>
  <c r="M28" i="58"/>
  <c r="L28" i="58"/>
  <c r="Q27" i="58"/>
  <c r="P27" i="58"/>
  <c r="O27" i="58"/>
  <c r="N27" i="58"/>
  <c r="M27" i="58"/>
  <c r="L27" i="58"/>
  <c r="Q26" i="58"/>
  <c r="P26" i="58"/>
  <c r="O26" i="58"/>
  <c r="N26" i="58"/>
  <c r="M26" i="58"/>
  <c r="L26" i="58"/>
  <c r="Q25" i="58"/>
  <c r="P25" i="58"/>
  <c r="O25" i="58"/>
  <c r="N25" i="58"/>
  <c r="M25" i="58"/>
  <c r="L25" i="58"/>
  <c r="Q24" i="58"/>
  <c r="P24" i="58"/>
  <c r="O24" i="58"/>
  <c r="N24" i="58"/>
  <c r="M24" i="58"/>
  <c r="L24" i="58"/>
  <c r="Q23" i="58"/>
  <c r="P23" i="58"/>
  <c r="O23" i="58"/>
  <c r="N23" i="58"/>
  <c r="M23" i="58"/>
  <c r="L23" i="58"/>
  <c r="Q22" i="58"/>
  <c r="P22" i="58"/>
  <c r="O22" i="58"/>
  <c r="N22" i="58"/>
  <c r="M22" i="58"/>
  <c r="L22" i="58"/>
  <c r="Q21" i="58"/>
  <c r="P21" i="58"/>
  <c r="O21" i="58"/>
  <c r="N21" i="58"/>
  <c r="M21" i="58"/>
  <c r="L21" i="58"/>
  <c r="Q20" i="58"/>
  <c r="P20" i="58"/>
  <c r="O20" i="58"/>
  <c r="N20" i="58"/>
  <c r="M20" i="58"/>
  <c r="L20" i="58"/>
  <c r="Q19" i="58"/>
  <c r="P19" i="58"/>
  <c r="O19" i="58"/>
  <c r="N19" i="58"/>
  <c r="M19" i="58"/>
  <c r="L19" i="58"/>
  <c r="Q18" i="58"/>
  <c r="P18" i="58"/>
  <c r="O18" i="58"/>
  <c r="N18" i="58"/>
  <c r="M18" i="58"/>
  <c r="L18" i="58"/>
  <c r="Q17" i="58"/>
  <c r="P17" i="58"/>
  <c r="O17" i="58"/>
  <c r="N17" i="58"/>
  <c r="M17" i="58"/>
  <c r="L17" i="58"/>
  <c r="Q13" i="58"/>
  <c r="P13" i="58"/>
  <c r="O13" i="58"/>
  <c r="N13" i="58"/>
  <c r="M13" i="58"/>
  <c r="L13" i="58"/>
  <c r="Q12" i="58"/>
  <c r="P12" i="58"/>
  <c r="O12" i="58"/>
  <c r="N12" i="58"/>
  <c r="M12" i="58"/>
  <c r="L12" i="58"/>
  <c r="Q11" i="58"/>
  <c r="P11" i="58"/>
  <c r="O11" i="58"/>
  <c r="N11" i="58"/>
  <c r="M11" i="58"/>
  <c r="L11" i="58"/>
  <c r="Q10" i="58"/>
  <c r="P10" i="58"/>
  <c r="O10" i="58"/>
  <c r="N10" i="58"/>
  <c r="M10" i="58"/>
  <c r="L10" i="58"/>
  <c r="Q9" i="58"/>
  <c r="P9" i="58"/>
  <c r="O9" i="58"/>
  <c r="N9" i="58"/>
  <c r="M9" i="58"/>
  <c r="L9" i="58"/>
  <c r="Q8" i="58"/>
  <c r="P8" i="58"/>
  <c r="O8" i="58"/>
  <c r="N8" i="58"/>
  <c r="M8" i="58"/>
  <c r="L8" i="58"/>
  <c r="Q7" i="58"/>
  <c r="P7" i="58"/>
  <c r="O7" i="58"/>
  <c r="N7" i="58"/>
  <c r="M7" i="58"/>
  <c r="L7" i="58"/>
  <c r="Q6" i="58"/>
  <c r="P6" i="58"/>
  <c r="O6" i="58"/>
  <c r="N6" i="58"/>
  <c r="M6" i="58"/>
  <c r="L6" i="58"/>
  <c r="Q5" i="58"/>
  <c r="P5" i="58"/>
  <c r="O5" i="58"/>
  <c r="N5" i="58"/>
  <c r="M5" i="58"/>
  <c r="L5" i="58"/>
  <c r="Q4" i="58"/>
  <c r="P4" i="58"/>
  <c r="O4" i="58"/>
  <c r="N4" i="58"/>
  <c r="M4" i="58"/>
  <c r="L4" i="58"/>
  <c r="Q3" i="58"/>
  <c r="P3" i="58"/>
  <c r="O3" i="58"/>
  <c r="N3" i="58"/>
  <c r="M3" i="58"/>
  <c r="L3" i="58"/>
  <c r="Q2" i="58"/>
  <c r="P2" i="58"/>
  <c r="O2" i="58"/>
  <c r="N2" i="58"/>
  <c r="M2" i="58"/>
  <c r="L2" i="58"/>
  <c r="Q28" i="50"/>
  <c r="P28" i="50"/>
  <c r="O28" i="50"/>
  <c r="N28" i="50"/>
  <c r="M28" i="50"/>
  <c r="L28" i="50"/>
  <c r="Q27" i="50"/>
  <c r="P27" i="50"/>
  <c r="O27" i="50"/>
  <c r="N27" i="50"/>
  <c r="M27" i="50"/>
  <c r="L27" i="50"/>
  <c r="Q26" i="50"/>
  <c r="P26" i="50"/>
  <c r="O26" i="50"/>
  <c r="N26" i="50"/>
  <c r="M26" i="50"/>
  <c r="L26" i="50"/>
  <c r="Q25" i="50"/>
  <c r="P25" i="50"/>
  <c r="O25" i="50"/>
  <c r="N25" i="50"/>
  <c r="M25" i="50"/>
  <c r="L25" i="50"/>
  <c r="Q24" i="50"/>
  <c r="P24" i="50"/>
  <c r="O24" i="50"/>
  <c r="N24" i="50"/>
  <c r="M24" i="50"/>
  <c r="L24" i="50"/>
  <c r="Q23" i="50"/>
  <c r="P23" i="50"/>
  <c r="O23" i="50"/>
  <c r="N23" i="50"/>
  <c r="M23" i="50"/>
  <c r="L23" i="50"/>
  <c r="Q22" i="50"/>
  <c r="P22" i="50"/>
  <c r="O22" i="50"/>
  <c r="N22" i="50"/>
  <c r="M22" i="50"/>
  <c r="L22" i="50"/>
  <c r="Q21" i="50"/>
  <c r="P21" i="50"/>
  <c r="O21" i="50"/>
  <c r="N21" i="50"/>
  <c r="M21" i="50"/>
  <c r="R21" i="50" s="1"/>
  <c r="L21" i="50"/>
  <c r="Q20" i="50"/>
  <c r="P20" i="50"/>
  <c r="O20" i="50"/>
  <c r="N20" i="50"/>
  <c r="M20" i="50"/>
  <c r="L20" i="50"/>
  <c r="Q19" i="50"/>
  <c r="P19" i="50"/>
  <c r="O19" i="50"/>
  <c r="N19" i="50"/>
  <c r="M19" i="50"/>
  <c r="L19" i="50"/>
  <c r="Q18" i="50"/>
  <c r="P18" i="50"/>
  <c r="O18" i="50"/>
  <c r="N18" i="50"/>
  <c r="M18" i="50"/>
  <c r="R18" i="50" s="1"/>
  <c r="U18" i="50" s="1"/>
  <c r="L18" i="50"/>
  <c r="Q17" i="50"/>
  <c r="P17" i="50"/>
  <c r="O17" i="50"/>
  <c r="N17" i="50"/>
  <c r="M17" i="50"/>
  <c r="R17" i="50" s="1"/>
  <c r="L17" i="50"/>
  <c r="K17" i="50"/>
  <c r="Q13" i="50"/>
  <c r="P13" i="50"/>
  <c r="O13" i="50"/>
  <c r="N13" i="50"/>
  <c r="M13" i="50"/>
  <c r="L13" i="50"/>
  <c r="Q12" i="50"/>
  <c r="P12" i="50"/>
  <c r="O12" i="50"/>
  <c r="N12" i="50"/>
  <c r="M12" i="50"/>
  <c r="L12" i="50"/>
  <c r="Q11" i="50"/>
  <c r="P11" i="50"/>
  <c r="O11" i="50"/>
  <c r="N11" i="50"/>
  <c r="M11" i="50"/>
  <c r="L11" i="50"/>
  <c r="Q10" i="50"/>
  <c r="P10" i="50"/>
  <c r="O10" i="50"/>
  <c r="N10" i="50"/>
  <c r="M10" i="50"/>
  <c r="L10" i="50"/>
  <c r="Q9" i="50"/>
  <c r="P9" i="50"/>
  <c r="O9" i="50"/>
  <c r="N9" i="50"/>
  <c r="M9" i="50"/>
  <c r="L9" i="50"/>
  <c r="Q8" i="50"/>
  <c r="P8" i="50"/>
  <c r="O8" i="50"/>
  <c r="N8" i="50"/>
  <c r="M8" i="50"/>
  <c r="L8" i="50"/>
  <c r="Q7" i="50"/>
  <c r="P7" i="50"/>
  <c r="O7" i="50"/>
  <c r="N7" i="50"/>
  <c r="M7" i="50"/>
  <c r="L7" i="50"/>
  <c r="Q6" i="50"/>
  <c r="P6" i="50"/>
  <c r="O6" i="50"/>
  <c r="N6" i="50"/>
  <c r="M6" i="50"/>
  <c r="R6" i="50" s="1"/>
  <c r="L6" i="50"/>
  <c r="Q5" i="50"/>
  <c r="P5" i="50"/>
  <c r="O5" i="50"/>
  <c r="N5" i="50"/>
  <c r="M5" i="50"/>
  <c r="L5" i="50"/>
  <c r="Q4" i="50"/>
  <c r="P4" i="50"/>
  <c r="O4" i="50"/>
  <c r="N4" i="50"/>
  <c r="M4" i="50"/>
  <c r="L4" i="50"/>
  <c r="Q3" i="50"/>
  <c r="P3" i="50"/>
  <c r="O3" i="50"/>
  <c r="N3" i="50"/>
  <c r="M3" i="50"/>
  <c r="L3" i="50"/>
  <c r="Q2" i="50"/>
  <c r="P2" i="50"/>
  <c r="O2" i="50"/>
  <c r="N2" i="50"/>
  <c r="M2" i="50"/>
  <c r="R2" i="50" s="1"/>
  <c r="L2" i="50"/>
  <c r="K2" i="50"/>
  <c r="Q28" i="31"/>
  <c r="P28" i="31"/>
  <c r="O28" i="31"/>
  <c r="N28" i="31"/>
  <c r="M28" i="31"/>
  <c r="L28" i="31"/>
  <c r="Q27" i="31"/>
  <c r="P27" i="31"/>
  <c r="O27" i="31"/>
  <c r="N27" i="31"/>
  <c r="M27" i="31"/>
  <c r="L27" i="31"/>
  <c r="Q26" i="31"/>
  <c r="P26" i="31"/>
  <c r="O26" i="31"/>
  <c r="N26" i="31"/>
  <c r="M26" i="31"/>
  <c r="L26" i="31"/>
  <c r="Q25" i="31"/>
  <c r="P25" i="31"/>
  <c r="O25" i="31"/>
  <c r="N25" i="31"/>
  <c r="M25" i="31"/>
  <c r="L25" i="31"/>
  <c r="Q24" i="31"/>
  <c r="P24" i="31"/>
  <c r="O24" i="31"/>
  <c r="N24" i="31"/>
  <c r="M24" i="31"/>
  <c r="L24" i="31"/>
  <c r="Q23" i="31"/>
  <c r="P23" i="31"/>
  <c r="O23" i="31"/>
  <c r="N23" i="31"/>
  <c r="M23" i="31"/>
  <c r="L23" i="31"/>
  <c r="Q22" i="31"/>
  <c r="P22" i="31"/>
  <c r="O22" i="31"/>
  <c r="N22" i="31"/>
  <c r="M22" i="31"/>
  <c r="R22" i="31" s="1"/>
  <c r="L22" i="31"/>
  <c r="Q21" i="31"/>
  <c r="P21" i="31"/>
  <c r="O21" i="31"/>
  <c r="N21" i="31"/>
  <c r="M21" i="31"/>
  <c r="L21" i="31"/>
  <c r="Q20" i="31"/>
  <c r="P20" i="31"/>
  <c r="O20" i="31"/>
  <c r="N20" i="31"/>
  <c r="M20" i="31"/>
  <c r="L20" i="31"/>
  <c r="Q19" i="31"/>
  <c r="P19" i="31"/>
  <c r="O19" i="31"/>
  <c r="N19" i="31"/>
  <c r="M19" i="31"/>
  <c r="L19" i="31"/>
  <c r="Q18" i="31"/>
  <c r="P18" i="31"/>
  <c r="O18" i="31"/>
  <c r="N18" i="31"/>
  <c r="M18" i="31"/>
  <c r="L18" i="31"/>
  <c r="Q17" i="31"/>
  <c r="P17" i="31"/>
  <c r="O17" i="31"/>
  <c r="N17" i="31"/>
  <c r="M17" i="31"/>
  <c r="L17" i="31"/>
  <c r="Q13" i="31"/>
  <c r="P13" i="31"/>
  <c r="O13" i="31"/>
  <c r="N13" i="31"/>
  <c r="M13" i="31"/>
  <c r="L13" i="31"/>
  <c r="Q12" i="31"/>
  <c r="P12" i="31"/>
  <c r="O12" i="31"/>
  <c r="N12" i="31"/>
  <c r="M12" i="31"/>
  <c r="L12" i="31"/>
  <c r="Q11" i="31"/>
  <c r="P11" i="31"/>
  <c r="O11" i="31"/>
  <c r="N11" i="31"/>
  <c r="M11" i="31"/>
  <c r="L11" i="31"/>
  <c r="Q10" i="31"/>
  <c r="P10" i="31"/>
  <c r="O10" i="31"/>
  <c r="N10" i="31"/>
  <c r="M10" i="31"/>
  <c r="L10" i="31"/>
  <c r="Q9" i="31"/>
  <c r="P9" i="31"/>
  <c r="O9" i="31"/>
  <c r="N9" i="31"/>
  <c r="M9" i="31"/>
  <c r="L9" i="31"/>
  <c r="Q8" i="31"/>
  <c r="P8" i="31"/>
  <c r="O8" i="31"/>
  <c r="N8" i="31"/>
  <c r="M8" i="31"/>
  <c r="L8" i="31"/>
  <c r="Q7" i="31"/>
  <c r="P7" i="31"/>
  <c r="O7" i="31"/>
  <c r="N7" i="31"/>
  <c r="M7" i="31"/>
  <c r="L7" i="31"/>
  <c r="Q6" i="31"/>
  <c r="P6" i="31"/>
  <c r="O6" i="31"/>
  <c r="N6" i="31"/>
  <c r="M6" i="31"/>
  <c r="L6" i="31"/>
  <c r="Q5" i="31"/>
  <c r="P5" i="31"/>
  <c r="O5" i="31"/>
  <c r="N5" i="31"/>
  <c r="M5" i="31"/>
  <c r="L5" i="31"/>
  <c r="Q4" i="31"/>
  <c r="P4" i="31"/>
  <c r="O4" i="31"/>
  <c r="N4" i="31"/>
  <c r="M4" i="31"/>
  <c r="L4" i="31"/>
  <c r="Q3" i="31"/>
  <c r="P3" i="31"/>
  <c r="O3" i="31"/>
  <c r="N3" i="31"/>
  <c r="M3" i="31"/>
  <c r="L3" i="31"/>
  <c r="Q2" i="31"/>
  <c r="P2" i="31"/>
  <c r="O2" i="31"/>
  <c r="N2" i="31"/>
  <c r="M2" i="31"/>
  <c r="L2" i="31"/>
  <c r="Q28" i="29"/>
  <c r="P28" i="29"/>
  <c r="O28" i="29"/>
  <c r="N28" i="29"/>
  <c r="M28" i="29"/>
  <c r="L28" i="29"/>
  <c r="Q27" i="29"/>
  <c r="P27" i="29"/>
  <c r="O27" i="29"/>
  <c r="N27" i="29"/>
  <c r="M27" i="29"/>
  <c r="L27" i="29"/>
  <c r="Q26" i="29"/>
  <c r="P26" i="29"/>
  <c r="O26" i="29"/>
  <c r="N26" i="29"/>
  <c r="M26" i="29"/>
  <c r="L26" i="29"/>
  <c r="Q25" i="29"/>
  <c r="P25" i="29"/>
  <c r="O25" i="29"/>
  <c r="N25" i="29"/>
  <c r="M25" i="29"/>
  <c r="L25" i="29"/>
  <c r="Q24" i="29"/>
  <c r="P24" i="29"/>
  <c r="O24" i="29"/>
  <c r="N24" i="29"/>
  <c r="M24" i="29"/>
  <c r="L24" i="29"/>
  <c r="Q23" i="29"/>
  <c r="P23" i="29"/>
  <c r="O23" i="29"/>
  <c r="N23" i="29"/>
  <c r="M23" i="29"/>
  <c r="L23" i="29"/>
  <c r="Q22" i="29"/>
  <c r="P22" i="29"/>
  <c r="O22" i="29"/>
  <c r="N22" i="29"/>
  <c r="M22" i="29"/>
  <c r="L22" i="29"/>
  <c r="Q21" i="29"/>
  <c r="P21" i="29"/>
  <c r="O21" i="29"/>
  <c r="N21" i="29"/>
  <c r="M21" i="29"/>
  <c r="L21" i="29"/>
  <c r="Q20" i="29"/>
  <c r="P20" i="29"/>
  <c r="O20" i="29"/>
  <c r="N20" i="29"/>
  <c r="M20" i="29"/>
  <c r="L20" i="29"/>
  <c r="Q19" i="29"/>
  <c r="P19" i="29"/>
  <c r="O19" i="29"/>
  <c r="N19" i="29"/>
  <c r="M19" i="29"/>
  <c r="L19" i="29"/>
  <c r="Q18" i="29"/>
  <c r="P18" i="29"/>
  <c r="O18" i="29"/>
  <c r="N18" i="29"/>
  <c r="M18" i="29"/>
  <c r="L18" i="29"/>
  <c r="Q17" i="29"/>
  <c r="P17" i="29"/>
  <c r="O17" i="29"/>
  <c r="N17" i="29"/>
  <c r="M17" i="29"/>
  <c r="L17" i="29"/>
  <c r="Q13" i="29"/>
  <c r="P13" i="29"/>
  <c r="O13" i="29"/>
  <c r="N13" i="29"/>
  <c r="M13" i="29"/>
  <c r="L13" i="29"/>
  <c r="Q12" i="29"/>
  <c r="P12" i="29"/>
  <c r="O12" i="29"/>
  <c r="N12" i="29"/>
  <c r="M12" i="29"/>
  <c r="L12" i="29"/>
  <c r="Q11" i="29"/>
  <c r="P11" i="29"/>
  <c r="O11" i="29"/>
  <c r="N11" i="29"/>
  <c r="M11" i="29"/>
  <c r="L11" i="29"/>
  <c r="Q10" i="29"/>
  <c r="P10" i="29"/>
  <c r="O10" i="29"/>
  <c r="N10" i="29"/>
  <c r="M10" i="29"/>
  <c r="L10" i="29"/>
  <c r="Q9" i="29"/>
  <c r="P9" i="29"/>
  <c r="O9" i="29"/>
  <c r="N9" i="29"/>
  <c r="M9" i="29"/>
  <c r="L9" i="29"/>
  <c r="Q8" i="29"/>
  <c r="P8" i="29"/>
  <c r="O8" i="29"/>
  <c r="N8" i="29"/>
  <c r="M8" i="29"/>
  <c r="L8" i="29"/>
  <c r="Q7" i="29"/>
  <c r="P7" i="29"/>
  <c r="O7" i="29"/>
  <c r="N7" i="29"/>
  <c r="M7" i="29"/>
  <c r="L7" i="29"/>
  <c r="Q6" i="29"/>
  <c r="P6" i="29"/>
  <c r="O6" i="29"/>
  <c r="N6" i="29"/>
  <c r="M6" i="29"/>
  <c r="L6" i="29"/>
  <c r="Q5" i="29"/>
  <c r="P5" i="29"/>
  <c r="O5" i="29"/>
  <c r="N5" i="29"/>
  <c r="M5" i="29"/>
  <c r="L5" i="29"/>
  <c r="Q4" i="29"/>
  <c r="P4" i="29"/>
  <c r="O4" i="29"/>
  <c r="N4" i="29"/>
  <c r="M4" i="29"/>
  <c r="L4" i="29"/>
  <c r="Q3" i="29"/>
  <c r="P3" i="29"/>
  <c r="O3" i="29"/>
  <c r="N3" i="29"/>
  <c r="M3" i="29"/>
  <c r="L3" i="29"/>
  <c r="Q2" i="29"/>
  <c r="P2" i="29"/>
  <c r="O2" i="29"/>
  <c r="N2" i="29"/>
  <c r="M2" i="29"/>
  <c r="L2" i="29"/>
  <c r="Q28" i="24"/>
  <c r="P28" i="24"/>
  <c r="O28" i="24"/>
  <c r="N28" i="24"/>
  <c r="M28" i="24"/>
  <c r="Q27" i="24"/>
  <c r="P27" i="24"/>
  <c r="O27" i="24"/>
  <c r="N27" i="24"/>
  <c r="M27" i="24"/>
  <c r="L27" i="24"/>
  <c r="Q26" i="24"/>
  <c r="P26" i="24"/>
  <c r="O26" i="24"/>
  <c r="N26" i="24"/>
  <c r="M26" i="24"/>
  <c r="L26" i="24"/>
  <c r="Q25" i="24"/>
  <c r="P25" i="24"/>
  <c r="O25" i="24"/>
  <c r="N25" i="24"/>
  <c r="M25" i="24"/>
  <c r="L25" i="24"/>
  <c r="Q24" i="24"/>
  <c r="P24" i="24"/>
  <c r="O24" i="24"/>
  <c r="N24" i="24"/>
  <c r="M24" i="24"/>
  <c r="L24" i="24"/>
  <c r="Q23" i="24"/>
  <c r="P23" i="24"/>
  <c r="O23" i="24"/>
  <c r="N23" i="24"/>
  <c r="M23" i="24"/>
  <c r="R23" i="24" s="1"/>
  <c r="L23" i="24"/>
  <c r="Q22" i="24"/>
  <c r="P22" i="24"/>
  <c r="O22" i="24"/>
  <c r="N22" i="24"/>
  <c r="M22" i="24"/>
  <c r="L22" i="24"/>
  <c r="Q21" i="24"/>
  <c r="P21" i="24"/>
  <c r="O21" i="24"/>
  <c r="N21" i="24"/>
  <c r="M21" i="24"/>
  <c r="L21" i="24"/>
  <c r="Q20" i="24"/>
  <c r="P20" i="24"/>
  <c r="O20" i="24"/>
  <c r="N20" i="24"/>
  <c r="M20" i="24"/>
  <c r="L20" i="24"/>
  <c r="Q19" i="24"/>
  <c r="P19" i="24"/>
  <c r="O19" i="24"/>
  <c r="N19" i="24"/>
  <c r="M19" i="24"/>
  <c r="L19" i="24"/>
  <c r="Q18" i="24"/>
  <c r="P18" i="24"/>
  <c r="O18" i="24"/>
  <c r="N18" i="24"/>
  <c r="M18" i="24"/>
  <c r="L18" i="24"/>
  <c r="Q17" i="24"/>
  <c r="P17" i="24"/>
  <c r="O17" i="24"/>
  <c r="N17" i="24"/>
  <c r="M17" i="24"/>
  <c r="L17" i="24"/>
  <c r="Q13" i="24"/>
  <c r="P13" i="24"/>
  <c r="O13" i="24"/>
  <c r="N13" i="24"/>
  <c r="M13" i="24"/>
  <c r="L13" i="24"/>
  <c r="Q12" i="24"/>
  <c r="P12" i="24"/>
  <c r="O12" i="24"/>
  <c r="N12" i="24"/>
  <c r="M12" i="24"/>
  <c r="L12" i="24"/>
  <c r="Q11" i="24"/>
  <c r="P11" i="24"/>
  <c r="O11" i="24"/>
  <c r="N11" i="24"/>
  <c r="M11" i="24"/>
  <c r="L11" i="24"/>
  <c r="Q10" i="24"/>
  <c r="P10" i="24"/>
  <c r="O10" i="24"/>
  <c r="N10" i="24"/>
  <c r="M10" i="24"/>
  <c r="L10" i="24"/>
  <c r="Q9" i="24"/>
  <c r="P9" i="24"/>
  <c r="O9" i="24"/>
  <c r="N9" i="24"/>
  <c r="M9" i="24"/>
  <c r="L9" i="24"/>
  <c r="Q8" i="24"/>
  <c r="P8" i="24"/>
  <c r="O8" i="24"/>
  <c r="N8" i="24"/>
  <c r="M8" i="24"/>
  <c r="L8" i="24"/>
  <c r="Q7" i="24"/>
  <c r="P7" i="24"/>
  <c r="O7" i="24"/>
  <c r="N7" i="24"/>
  <c r="M7" i="24"/>
  <c r="L7" i="24"/>
  <c r="Q6" i="24"/>
  <c r="P6" i="24"/>
  <c r="O6" i="24"/>
  <c r="N6" i="24"/>
  <c r="M6" i="24"/>
  <c r="L6" i="24"/>
  <c r="Q5" i="24"/>
  <c r="P5" i="24"/>
  <c r="O5" i="24"/>
  <c r="N5" i="24"/>
  <c r="M5" i="24"/>
  <c r="L5" i="24"/>
  <c r="Q4" i="24"/>
  <c r="P4" i="24"/>
  <c r="O4" i="24"/>
  <c r="N4" i="24"/>
  <c r="M4" i="24"/>
  <c r="L4" i="24"/>
  <c r="Q3" i="24"/>
  <c r="P3" i="24"/>
  <c r="O3" i="24"/>
  <c r="N3" i="24"/>
  <c r="M3" i="24"/>
  <c r="L3" i="24"/>
  <c r="Q2" i="24"/>
  <c r="P2" i="24"/>
  <c r="O2" i="24"/>
  <c r="N2" i="24"/>
  <c r="M2" i="24"/>
  <c r="L2" i="24"/>
  <c r="Q28" i="23"/>
  <c r="P28" i="23"/>
  <c r="O28" i="23"/>
  <c r="N28" i="23"/>
  <c r="M28" i="23"/>
  <c r="L28" i="23"/>
  <c r="Q27" i="23"/>
  <c r="P27" i="23"/>
  <c r="O27" i="23"/>
  <c r="N27" i="23"/>
  <c r="M27" i="23"/>
  <c r="L27" i="23"/>
  <c r="Q26" i="23"/>
  <c r="P26" i="23"/>
  <c r="O26" i="23"/>
  <c r="N26" i="23"/>
  <c r="M26" i="23"/>
  <c r="L26" i="23"/>
  <c r="Q25" i="23"/>
  <c r="P25" i="23"/>
  <c r="O25" i="23"/>
  <c r="N25" i="23"/>
  <c r="M25" i="23"/>
  <c r="L25" i="23"/>
  <c r="Q24" i="23"/>
  <c r="P24" i="23"/>
  <c r="O24" i="23"/>
  <c r="N24" i="23"/>
  <c r="M24" i="23"/>
  <c r="L24" i="23"/>
  <c r="Q23" i="23"/>
  <c r="P23" i="23"/>
  <c r="O23" i="23"/>
  <c r="N23" i="23"/>
  <c r="M23" i="23"/>
  <c r="R23" i="23" s="1"/>
  <c r="W23" i="23" s="1"/>
  <c r="L23" i="23"/>
  <c r="Q22" i="23"/>
  <c r="P22" i="23"/>
  <c r="O22" i="23"/>
  <c r="N22" i="23"/>
  <c r="M22" i="23"/>
  <c r="L22" i="23"/>
  <c r="Q21" i="23"/>
  <c r="P21" i="23"/>
  <c r="O21" i="23"/>
  <c r="N21" i="23"/>
  <c r="M21" i="23"/>
  <c r="R21" i="23" s="1"/>
  <c r="U21" i="23" s="1"/>
  <c r="L21" i="23"/>
  <c r="Q20" i="23"/>
  <c r="P20" i="23"/>
  <c r="O20" i="23"/>
  <c r="N20" i="23"/>
  <c r="M20" i="23"/>
  <c r="L20" i="23"/>
  <c r="Q19" i="23"/>
  <c r="P19" i="23"/>
  <c r="O19" i="23"/>
  <c r="N19" i="23"/>
  <c r="M19" i="23"/>
  <c r="L19" i="23"/>
  <c r="Q18" i="23"/>
  <c r="P18" i="23"/>
  <c r="O18" i="23"/>
  <c r="N18" i="23"/>
  <c r="M18" i="23"/>
  <c r="L18" i="23"/>
  <c r="Q17" i="23"/>
  <c r="P17" i="23"/>
  <c r="O17" i="23"/>
  <c r="N17" i="23"/>
  <c r="M17" i="23"/>
  <c r="L17" i="23"/>
  <c r="K17" i="23"/>
  <c r="Q13" i="23"/>
  <c r="P13" i="23"/>
  <c r="O13" i="23"/>
  <c r="N13" i="23"/>
  <c r="M13" i="23"/>
  <c r="L13" i="23"/>
  <c r="Q12" i="23"/>
  <c r="P12" i="23"/>
  <c r="O12" i="23"/>
  <c r="N12" i="23"/>
  <c r="M12" i="23"/>
  <c r="L12" i="23"/>
  <c r="Q11" i="23"/>
  <c r="P11" i="23"/>
  <c r="O11" i="23"/>
  <c r="N11" i="23"/>
  <c r="M11" i="23"/>
  <c r="L11" i="23"/>
  <c r="Q10" i="23"/>
  <c r="P10" i="23"/>
  <c r="O10" i="23"/>
  <c r="N10" i="23"/>
  <c r="M10" i="23"/>
  <c r="L10" i="23"/>
  <c r="Q9" i="23"/>
  <c r="P9" i="23"/>
  <c r="O9" i="23"/>
  <c r="N9" i="23"/>
  <c r="M9" i="23"/>
  <c r="L9" i="23"/>
  <c r="Q8" i="23"/>
  <c r="P8" i="23"/>
  <c r="O8" i="23"/>
  <c r="N8" i="23"/>
  <c r="M8" i="23"/>
  <c r="L8" i="23"/>
  <c r="Q7" i="23"/>
  <c r="P7" i="23"/>
  <c r="O7" i="23"/>
  <c r="N7" i="23"/>
  <c r="M7" i="23"/>
  <c r="L7" i="23"/>
  <c r="Q6" i="23"/>
  <c r="P6" i="23"/>
  <c r="O6" i="23"/>
  <c r="N6" i="23"/>
  <c r="M6" i="23"/>
  <c r="L6" i="23"/>
  <c r="Q5" i="23"/>
  <c r="P5" i="23"/>
  <c r="O5" i="23"/>
  <c r="N5" i="23"/>
  <c r="M5" i="23"/>
  <c r="L5" i="23"/>
  <c r="Q4" i="23"/>
  <c r="P4" i="23"/>
  <c r="O4" i="23"/>
  <c r="N4" i="23"/>
  <c r="M4" i="23"/>
  <c r="L4" i="23"/>
  <c r="Q3" i="23"/>
  <c r="P3" i="23"/>
  <c r="O3" i="23"/>
  <c r="N3" i="23"/>
  <c r="M3" i="23"/>
  <c r="L3" i="23"/>
  <c r="Q2" i="23"/>
  <c r="P2" i="23"/>
  <c r="O2" i="23"/>
  <c r="N2" i="23"/>
  <c r="M2" i="23"/>
  <c r="L2" i="23"/>
  <c r="Q28" i="21"/>
  <c r="P28" i="21"/>
  <c r="O28" i="21"/>
  <c r="N28" i="21"/>
  <c r="M28" i="21"/>
  <c r="L28" i="21"/>
  <c r="Q27" i="21"/>
  <c r="P27" i="21"/>
  <c r="O27" i="21"/>
  <c r="N27" i="21"/>
  <c r="M27" i="21"/>
  <c r="L27" i="21"/>
  <c r="Q26" i="21"/>
  <c r="P26" i="21"/>
  <c r="O26" i="21"/>
  <c r="N26" i="21"/>
  <c r="M26" i="21"/>
  <c r="L26" i="21"/>
  <c r="Q25" i="21"/>
  <c r="P25" i="21"/>
  <c r="O25" i="21"/>
  <c r="N25" i="21"/>
  <c r="M25" i="21"/>
  <c r="L25" i="21"/>
  <c r="Q24" i="21"/>
  <c r="P24" i="21"/>
  <c r="O24" i="21"/>
  <c r="N24" i="21"/>
  <c r="M24" i="21"/>
  <c r="L24" i="21"/>
  <c r="Q23" i="21"/>
  <c r="P23" i="21"/>
  <c r="O23" i="21"/>
  <c r="N23" i="21"/>
  <c r="M23" i="21"/>
  <c r="L23" i="21"/>
  <c r="Q22" i="21"/>
  <c r="P22" i="21"/>
  <c r="O22" i="21"/>
  <c r="N22" i="21"/>
  <c r="M22" i="21"/>
  <c r="L22" i="21"/>
  <c r="Q21" i="21"/>
  <c r="P21" i="21"/>
  <c r="O21" i="21"/>
  <c r="N21" i="21"/>
  <c r="M21" i="21"/>
  <c r="L21" i="21"/>
  <c r="Q20" i="21"/>
  <c r="P20" i="21"/>
  <c r="O20" i="21"/>
  <c r="N20" i="21"/>
  <c r="M20" i="21"/>
  <c r="L20" i="21"/>
  <c r="Q19" i="21"/>
  <c r="P19" i="21"/>
  <c r="O19" i="21"/>
  <c r="N19" i="21"/>
  <c r="M19" i="21"/>
  <c r="L19" i="21"/>
  <c r="Q18" i="21"/>
  <c r="P18" i="21"/>
  <c r="O18" i="21"/>
  <c r="N18" i="21"/>
  <c r="M18" i="21"/>
  <c r="L18" i="21"/>
  <c r="Q17" i="21"/>
  <c r="P17" i="21"/>
  <c r="O17" i="21"/>
  <c r="N17" i="21"/>
  <c r="M17" i="21"/>
  <c r="L17" i="21"/>
  <c r="Q13" i="21"/>
  <c r="P13" i="21"/>
  <c r="O13" i="21"/>
  <c r="N13" i="21"/>
  <c r="M13" i="21"/>
  <c r="L13" i="21"/>
  <c r="Q12" i="21"/>
  <c r="P12" i="21"/>
  <c r="O12" i="21"/>
  <c r="N12" i="21"/>
  <c r="M12" i="21"/>
  <c r="L12" i="21"/>
  <c r="Q11" i="21"/>
  <c r="P11" i="21"/>
  <c r="O11" i="21"/>
  <c r="N11" i="21"/>
  <c r="M11" i="21"/>
  <c r="L11" i="21"/>
  <c r="Q10" i="21"/>
  <c r="P10" i="21"/>
  <c r="O10" i="21"/>
  <c r="N10" i="21"/>
  <c r="M10" i="21"/>
  <c r="L10" i="21"/>
  <c r="Q9" i="21"/>
  <c r="P9" i="21"/>
  <c r="O9" i="21"/>
  <c r="N9" i="21"/>
  <c r="M9" i="21"/>
  <c r="L9" i="21"/>
  <c r="Q8" i="21"/>
  <c r="P8" i="21"/>
  <c r="O8" i="21"/>
  <c r="N8" i="21"/>
  <c r="M8" i="21"/>
  <c r="L8" i="21"/>
  <c r="Q7" i="21"/>
  <c r="P7" i="21"/>
  <c r="O7" i="21"/>
  <c r="N7" i="21"/>
  <c r="M7" i="21"/>
  <c r="L7" i="21"/>
  <c r="Q6" i="21"/>
  <c r="P6" i="21"/>
  <c r="O6" i="21"/>
  <c r="N6" i="21"/>
  <c r="M6" i="21"/>
  <c r="L6" i="21"/>
  <c r="Q5" i="21"/>
  <c r="P5" i="21"/>
  <c r="O5" i="21"/>
  <c r="N5" i="21"/>
  <c r="M5" i="21"/>
  <c r="L5" i="21"/>
  <c r="Q4" i="21"/>
  <c r="P4" i="21"/>
  <c r="O4" i="21"/>
  <c r="N4" i="21"/>
  <c r="M4" i="21"/>
  <c r="L4" i="21"/>
  <c r="Q3" i="21"/>
  <c r="P3" i="21"/>
  <c r="O3" i="21"/>
  <c r="N3" i="21"/>
  <c r="M3" i="21"/>
  <c r="L3" i="21"/>
  <c r="Q2" i="21"/>
  <c r="P2" i="21"/>
  <c r="O2" i="21"/>
  <c r="N2" i="21"/>
  <c r="M2" i="21"/>
  <c r="L2" i="21"/>
  <c r="Q28" i="19"/>
  <c r="P28" i="19"/>
  <c r="O28" i="19"/>
  <c r="N28" i="19"/>
  <c r="M28" i="19"/>
  <c r="L28" i="19"/>
  <c r="AA27" i="19"/>
  <c r="Z27" i="19"/>
  <c r="Y27" i="19"/>
  <c r="X27" i="19"/>
  <c r="W27" i="19"/>
  <c r="V27" i="19"/>
  <c r="R27" i="19"/>
  <c r="Q27" i="19"/>
  <c r="P27" i="19"/>
  <c r="O27" i="19"/>
  <c r="N27" i="19"/>
  <c r="M27" i="19"/>
  <c r="L27" i="19"/>
  <c r="Q26" i="19"/>
  <c r="P26" i="19"/>
  <c r="O26" i="19"/>
  <c r="N26" i="19"/>
  <c r="M26" i="19"/>
  <c r="R26" i="19" s="1"/>
  <c r="L26" i="19"/>
  <c r="V26" i="19" s="1"/>
  <c r="Q25" i="19"/>
  <c r="P25" i="19"/>
  <c r="O25" i="19"/>
  <c r="N25" i="19"/>
  <c r="M25" i="19"/>
  <c r="L25" i="19"/>
  <c r="Q24" i="19"/>
  <c r="P24" i="19"/>
  <c r="O24" i="19"/>
  <c r="Y24" i="19" s="1"/>
  <c r="N24" i="19"/>
  <c r="M24" i="19"/>
  <c r="R24" i="19" s="1"/>
  <c r="L24" i="19"/>
  <c r="V24" i="19" s="1"/>
  <c r="Q23" i="19"/>
  <c r="P23" i="19"/>
  <c r="O23" i="19"/>
  <c r="N23" i="19"/>
  <c r="M23" i="19"/>
  <c r="L23" i="19"/>
  <c r="Q22" i="19"/>
  <c r="P22" i="19"/>
  <c r="O22" i="19"/>
  <c r="N22" i="19"/>
  <c r="M22" i="19"/>
  <c r="L22" i="19"/>
  <c r="Q21" i="19"/>
  <c r="P21" i="19"/>
  <c r="O21" i="19"/>
  <c r="N21" i="19"/>
  <c r="M21" i="19"/>
  <c r="L21" i="19"/>
  <c r="Q20" i="19"/>
  <c r="P20" i="19"/>
  <c r="O20" i="19"/>
  <c r="N20" i="19"/>
  <c r="M20" i="19"/>
  <c r="L20" i="19"/>
  <c r="Q19" i="19"/>
  <c r="P19" i="19"/>
  <c r="O19" i="19"/>
  <c r="N19" i="19"/>
  <c r="M19" i="19"/>
  <c r="R19" i="19" s="1"/>
  <c r="L19" i="19"/>
  <c r="V19" i="19" s="1"/>
  <c r="Q18" i="19"/>
  <c r="P18" i="19"/>
  <c r="O18" i="19"/>
  <c r="N18" i="19"/>
  <c r="M18" i="19"/>
  <c r="L18" i="19"/>
  <c r="Q17" i="19"/>
  <c r="P17" i="19"/>
  <c r="O17" i="19"/>
  <c r="N17" i="19"/>
  <c r="M17" i="19"/>
  <c r="L17" i="19"/>
  <c r="K17" i="19"/>
  <c r="Q13" i="19"/>
  <c r="P13" i="19"/>
  <c r="O13" i="19"/>
  <c r="N13" i="19"/>
  <c r="M13" i="19"/>
  <c r="R13" i="19" s="1"/>
  <c r="L13" i="19"/>
  <c r="Q12" i="19"/>
  <c r="P12" i="19"/>
  <c r="O12" i="19"/>
  <c r="N12" i="19"/>
  <c r="M12" i="19"/>
  <c r="L12" i="19"/>
  <c r="Q11" i="19"/>
  <c r="P11" i="19"/>
  <c r="O11" i="19"/>
  <c r="N11" i="19"/>
  <c r="M11" i="19"/>
  <c r="L11" i="19"/>
  <c r="Q10" i="19"/>
  <c r="P10" i="19"/>
  <c r="O10" i="19"/>
  <c r="N10" i="19"/>
  <c r="M10" i="19"/>
  <c r="R10" i="19" s="1"/>
  <c r="L10" i="19"/>
  <c r="Q9" i="19"/>
  <c r="P9" i="19"/>
  <c r="O9" i="19"/>
  <c r="N9" i="19"/>
  <c r="M9" i="19"/>
  <c r="L9" i="19"/>
  <c r="Q8" i="19"/>
  <c r="P8" i="19"/>
  <c r="O8" i="19"/>
  <c r="N8" i="19"/>
  <c r="M8" i="19"/>
  <c r="L8" i="19"/>
  <c r="Q7" i="19"/>
  <c r="P7" i="19"/>
  <c r="O7" i="19"/>
  <c r="N7" i="19"/>
  <c r="M7" i="19"/>
  <c r="R7" i="19" s="1"/>
  <c r="Z7" i="19" s="1"/>
  <c r="L7" i="19"/>
  <c r="Q6" i="19"/>
  <c r="P6" i="19"/>
  <c r="O6" i="19"/>
  <c r="N6" i="19"/>
  <c r="M6" i="19"/>
  <c r="L6" i="19"/>
  <c r="Q5" i="19"/>
  <c r="P5" i="19"/>
  <c r="O5" i="19"/>
  <c r="N5" i="19"/>
  <c r="M5" i="19"/>
  <c r="L5" i="19"/>
  <c r="Q4" i="19"/>
  <c r="P4" i="19"/>
  <c r="O4" i="19"/>
  <c r="N4" i="19"/>
  <c r="M4" i="19"/>
  <c r="L4" i="19"/>
  <c r="Q3" i="19"/>
  <c r="P3" i="19"/>
  <c r="O3" i="19"/>
  <c r="N3" i="19"/>
  <c r="M3" i="19"/>
  <c r="R3" i="19" s="1"/>
  <c r="L3" i="19"/>
  <c r="Q2" i="19"/>
  <c r="P2" i="19"/>
  <c r="O2" i="19"/>
  <c r="N2" i="19"/>
  <c r="M2" i="19"/>
  <c r="R2" i="19" s="1"/>
  <c r="L2" i="19"/>
  <c r="K2" i="19"/>
  <c r="Q13" i="16"/>
  <c r="P13" i="16"/>
  <c r="O13" i="16"/>
  <c r="N13" i="16"/>
  <c r="M13" i="16"/>
  <c r="L13" i="16"/>
  <c r="Q12" i="16"/>
  <c r="P12" i="16"/>
  <c r="O12" i="16"/>
  <c r="N12" i="16"/>
  <c r="M12" i="16"/>
  <c r="L12" i="16"/>
  <c r="Q11" i="16"/>
  <c r="P11" i="16"/>
  <c r="O11" i="16"/>
  <c r="N11" i="16"/>
  <c r="M11" i="16"/>
  <c r="L11" i="16"/>
  <c r="Q10" i="16"/>
  <c r="P10" i="16"/>
  <c r="O10" i="16"/>
  <c r="N10" i="16"/>
  <c r="M10" i="16"/>
  <c r="L10" i="16"/>
  <c r="Q9" i="16"/>
  <c r="P9" i="16"/>
  <c r="O9" i="16"/>
  <c r="N9" i="16"/>
  <c r="M9" i="16"/>
  <c r="L9" i="16"/>
  <c r="Q8" i="16"/>
  <c r="P8" i="16"/>
  <c r="O8" i="16"/>
  <c r="N8" i="16"/>
  <c r="M8" i="16"/>
  <c r="L8" i="16"/>
  <c r="Q7" i="16"/>
  <c r="P7" i="16"/>
  <c r="O7" i="16"/>
  <c r="N7" i="16"/>
  <c r="M7" i="16"/>
  <c r="L7" i="16"/>
  <c r="Q6" i="16"/>
  <c r="P6" i="16"/>
  <c r="O6" i="16"/>
  <c r="N6" i="16"/>
  <c r="M6" i="16"/>
  <c r="L6" i="16"/>
  <c r="Q5" i="16"/>
  <c r="P5" i="16"/>
  <c r="O5" i="16"/>
  <c r="N5" i="16"/>
  <c r="M5" i="16"/>
  <c r="L5" i="16"/>
  <c r="Q4" i="16"/>
  <c r="P4" i="16"/>
  <c r="O4" i="16"/>
  <c r="N4" i="16"/>
  <c r="M4" i="16"/>
  <c r="L4" i="16"/>
  <c r="Q3" i="16"/>
  <c r="P3" i="16"/>
  <c r="O3" i="16"/>
  <c r="N3" i="16"/>
  <c r="M3" i="16"/>
  <c r="L3" i="16"/>
  <c r="Q2" i="16"/>
  <c r="P2" i="16"/>
  <c r="O2" i="16"/>
  <c r="N2" i="16"/>
  <c r="M2" i="16"/>
  <c r="L2" i="16"/>
  <c r="X17" i="15"/>
  <c r="Q13" i="15"/>
  <c r="P13" i="15"/>
  <c r="O13" i="15"/>
  <c r="N13" i="15"/>
  <c r="M13" i="15"/>
  <c r="L13" i="15"/>
  <c r="Q12" i="15"/>
  <c r="P12" i="15"/>
  <c r="O12" i="15"/>
  <c r="N12" i="15"/>
  <c r="M12" i="15"/>
  <c r="L12" i="15"/>
  <c r="Q11" i="15"/>
  <c r="P11" i="15"/>
  <c r="O11" i="15"/>
  <c r="N11" i="15"/>
  <c r="M11" i="15"/>
  <c r="L11" i="15"/>
  <c r="Q10" i="15"/>
  <c r="P10" i="15"/>
  <c r="O10" i="15"/>
  <c r="N10" i="15"/>
  <c r="M10" i="15"/>
  <c r="L10" i="15"/>
  <c r="Q9" i="15"/>
  <c r="P9" i="15"/>
  <c r="O9" i="15"/>
  <c r="N9" i="15"/>
  <c r="M9" i="15"/>
  <c r="L9" i="15"/>
  <c r="Q8" i="15"/>
  <c r="P8" i="15"/>
  <c r="O8" i="15"/>
  <c r="N8" i="15"/>
  <c r="M8" i="15"/>
  <c r="L8" i="15"/>
  <c r="Q7" i="15"/>
  <c r="P7" i="15"/>
  <c r="O7" i="15"/>
  <c r="N7" i="15"/>
  <c r="M7" i="15"/>
  <c r="L7" i="15"/>
  <c r="Q6" i="15"/>
  <c r="P6" i="15"/>
  <c r="O6" i="15"/>
  <c r="N6" i="15"/>
  <c r="M6" i="15"/>
  <c r="L6" i="15"/>
  <c r="Q5" i="15"/>
  <c r="P5" i="15"/>
  <c r="O5" i="15"/>
  <c r="N5" i="15"/>
  <c r="M5" i="15"/>
  <c r="L5" i="15"/>
  <c r="Q4" i="15"/>
  <c r="P4" i="15"/>
  <c r="O4" i="15"/>
  <c r="N4" i="15"/>
  <c r="M4" i="15"/>
  <c r="L4" i="15"/>
  <c r="Q3" i="15"/>
  <c r="P3" i="15"/>
  <c r="O3" i="15"/>
  <c r="N3" i="15"/>
  <c r="M3" i="15"/>
  <c r="L3" i="15"/>
  <c r="Q2" i="15"/>
  <c r="P2" i="15"/>
  <c r="O2" i="15"/>
  <c r="N2" i="15"/>
  <c r="M2" i="15"/>
  <c r="L2" i="15"/>
  <c r="Q28" i="13"/>
  <c r="P28" i="13"/>
  <c r="O28" i="13"/>
  <c r="N28" i="13"/>
  <c r="M28" i="13"/>
  <c r="L28" i="13"/>
  <c r="Q27" i="13"/>
  <c r="P27" i="13"/>
  <c r="O27" i="13"/>
  <c r="N27" i="13"/>
  <c r="M27" i="13"/>
  <c r="L27" i="13"/>
  <c r="Q26" i="13"/>
  <c r="P26" i="13"/>
  <c r="O26" i="13"/>
  <c r="N26" i="13"/>
  <c r="M26" i="13"/>
  <c r="L26" i="13"/>
  <c r="Q25" i="13"/>
  <c r="P25" i="13"/>
  <c r="O25" i="13"/>
  <c r="N25" i="13"/>
  <c r="M25" i="13"/>
  <c r="L25" i="13"/>
  <c r="Q24" i="13"/>
  <c r="P24" i="13"/>
  <c r="O24" i="13"/>
  <c r="N24" i="13"/>
  <c r="M24" i="13"/>
  <c r="L24" i="13"/>
  <c r="Q23" i="13"/>
  <c r="P23" i="13"/>
  <c r="O23" i="13"/>
  <c r="N23" i="13"/>
  <c r="M23" i="13"/>
  <c r="L23" i="13"/>
  <c r="Q22" i="13"/>
  <c r="P22" i="13"/>
  <c r="O22" i="13"/>
  <c r="N22" i="13"/>
  <c r="M22" i="13"/>
  <c r="L22" i="13"/>
  <c r="Q21" i="13"/>
  <c r="P21" i="13"/>
  <c r="O21" i="13"/>
  <c r="N21" i="13"/>
  <c r="M21" i="13"/>
  <c r="L21" i="13"/>
  <c r="Q20" i="13"/>
  <c r="P20" i="13"/>
  <c r="O20" i="13"/>
  <c r="N20" i="13"/>
  <c r="M20" i="13"/>
  <c r="L20" i="13"/>
  <c r="Q19" i="13"/>
  <c r="P19" i="13"/>
  <c r="O19" i="13"/>
  <c r="N19" i="13"/>
  <c r="M19" i="13"/>
  <c r="L19" i="13"/>
  <c r="Q18" i="13"/>
  <c r="P18" i="13"/>
  <c r="O18" i="13"/>
  <c r="N18" i="13"/>
  <c r="M18" i="13"/>
  <c r="L18" i="13"/>
  <c r="Q17" i="13"/>
  <c r="P17" i="13"/>
  <c r="O17" i="13"/>
  <c r="N17" i="13"/>
  <c r="M17" i="13"/>
  <c r="L17" i="13"/>
  <c r="Q13" i="13"/>
  <c r="P13" i="13"/>
  <c r="O13" i="13"/>
  <c r="N13" i="13"/>
  <c r="M13" i="13"/>
  <c r="L13" i="13"/>
  <c r="Q12" i="13"/>
  <c r="P12" i="13"/>
  <c r="O12" i="13"/>
  <c r="N12" i="13"/>
  <c r="M12" i="13"/>
  <c r="L12" i="13"/>
  <c r="Q11" i="13"/>
  <c r="P11" i="13"/>
  <c r="O11" i="13"/>
  <c r="N11" i="13"/>
  <c r="M11" i="13"/>
  <c r="L11" i="13"/>
  <c r="Q10" i="13"/>
  <c r="P10" i="13"/>
  <c r="O10" i="13"/>
  <c r="N10" i="13"/>
  <c r="M10" i="13"/>
  <c r="L10" i="13"/>
  <c r="Q9" i="13"/>
  <c r="P9" i="13"/>
  <c r="O9" i="13"/>
  <c r="N9" i="13"/>
  <c r="M9" i="13"/>
  <c r="L9" i="13"/>
  <c r="Q8" i="13"/>
  <c r="P8" i="13"/>
  <c r="O8" i="13"/>
  <c r="N8" i="13"/>
  <c r="M8" i="13"/>
  <c r="L8" i="13"/>
  <c r="Q7" i="13"/>
  <c r="P7" i="13"/>
  <c r="O7" i="13"/>
  <c r="N7" i="13"/>
  <c r="M7" i="13"/>
  <c r="L7" i="13"/>
  <c r="Q6" i="13"/>
  <c r="P6" i="13"/>
  <c r="O6" i="13"/>
  <c r="N6" i="13"/>
  <c r="M6" i="13"/>
  <c r="L6" i="13"/>
  <c r="Q5" i="13"/>
  <c r="P5" i="13"/>
  <c r="O5" i="13"/>
  <c r="N5" i="13"/>
  <c r="M5" i="13"/>
  <c r="L5" i="13"/>
  <c r="Q4" i="13"/>
  <c r="P4" i="13"/>
  <c r="O4" i="13"/>
  <c r="N4" i="13"/>
  <c r="M4" i="13"/>
  <c r="L4" i="13"/>
  <c r="Q3" i="13"/>
  <c r="P3" i="13"/>
  <c r="O3" i="13"/>
  <c r="N3" i="13"/>
  <c r="M3" i="13"/>
  <c r="L3" i="13"/>
  <c r="Q2" i="13"/>
  <c r="P2" i="13"/>
  <c r="O2" i="13"/>
  <c r="N2" i="13"/>
  <c r="M2" i="13"/>
  <c r="L2" i="13"/>
  <c r="Q28" i="71"/>
  <c r="P28" i="71"/>
  <c r="O28" i="71"/>
  <c r="N28" i="71"/>
  <c r="M28" i="71"/>
  <c r="L28" i="71"/>
  <c r="Q27" i="71"/>
  <c r="P27" i="71"/>
  <c r="O27" i="71"/>
  <c r="N27" i="71"/>
  <c r="M27" i="71"/>
  <c r="L27" i="71"/>
  <c r="Q26" i="71"/>
  <c r="P26" i="71"/>
  <c r="O26" i="71"/>
  <c r="N26" i="71"/>
  <c r="M26" i="71"/>
  <c r="L26" i="71"/>
  <c r="Q25" i="71"/>
  <c r="P25" i="71"/>
  <c r="O25" i="71"/>
  <c r="N25" i="71"/>
  <c r="M25" i="71"/>
  <c r="L25" i="71"/>
  <c r="Q24" i="71"/>
  <c r="P24" i="71"/>
  <c r="O24" i="71"/>
  <c r="N24" i="71"/>
  <c r="M24" i="71"/>
  <c r="L24" i="71"/>
  <c r="Q23" i="71"/>
  <c r="P23" i="71"/>
  <c r="O23" i="71"/>
  <c r="N23" i="71"/>
  <c r="M23" i="71"/>
  <c r="L23" i="71"/>
  <c r="Q22" i="71"/>
  <c r="P22" i="71"/>
  <c r="O22" i="71"/>
  <c r="N22" i="71"/>
  <c r="M22" i="71"/>
  <c r="L22" i="71"/>
  <c r="Q21" i="71"/>
  <c r="P21" i="71"/>
  <c r="O21" i="71"/>
  <c r="N21" i="71"/>
  <c r="M21" i="71"/>
  <c r="L21" i="71"/>
  <c r="Q20" i="71"/>
  <c r="P20" i="71"/>
  <c r="O20" i="71"/>
  <c r="N20" i="71"/>
  <c r="M20" i="71"/>
  <c r="L20" i="71"/>
  <c r="Q19" i="71"/>
  <c r="P19" i="71"/>
  <c r="O19" i="71"/>
  <c r="N19" i="71"/>
  <c r="M19" i="71"/>
  <c r="L19" i="71"/>
  <c r="Q18" i="71"/>
  <c r="P18" i="71"/>
  <c r="O18" i="71"/>
  <c r="N18" i="71"/>
  <c r="M18" i="71"/>
  <c r="L18" i="71"/>
  <c r="Q17" i="71"/>
  <c r="P17" i="71"/>
  <c r="O17" i="71"/>
  <c r="N17" i="71"/>
  <c r="M17" i="71"/>
  <c r="L17" i="71"/>
  <c r="K17" i="71"/>
  <c r="Q13" i="71"/>
  <c r="P13" i="71"/>
  <c r="O13" i="71"/>
  <c r="N13" i="71"/>
  <c r="M13" i="71"/>
  <c r="L13" i="71"/>
  <c r="Q12" i="71"/>
  <c r="P12" i="71"/>
  <c r="O12" i="71"/>
  <c r="N12" i="71"/>
  <c r="M12" i="71"/>
  <c r="L12" i="71"/>
  <c r="Q11" i="71"/>
  <c r="P11" i="71"/>
  <c r="O11" i="71"/>
  <c r="N11" i="71"/>
  <c r="M11" i="71"/>
  <c r="L11" i="71"/>
  <c r="Q10" i="71"/>
  <c r="P10" i="71"/>
  <c r="O10" i="71"/>
  <c r="N10" i="71"/>
  <c r="M10" i="71"/>
  <c r="L10" i="71"/>
  <c r="Q9" i="71"/>
  <c r="P9" i="71"/>
  <c r="O9" i="71"/>
  <c r="N9" i="71"/>
  <c r="M9" i="71"/>
  <c r="L9" i="71"/>
  <c r="Q8" i="71"/>
  <c r="P8" i="71"/>
  <c r="O8" i="71"/>
  <c r="N8" i="71"/>
  <c r="M8" i="71"/>
  <c r="L8" i="71"/>
  <c r="Q7" i="71"/>
  <c r="P7" i="71"/>
  <c r="O7" i="71"/>
  <c r="N7" i="71"/>
  <c r="M7" i="71"/>
  <c r="L7" i="71"/>
  <c r="Q6" i="71"/>
  <c r="P6" i="71"/>
  <c r="O6" i="71"/>
  <c r="N6" i="71"/>
  <c r="M6" i="71"/>
  <c r="L6" i="71"/>
  <c r="Q5" i="71"/>
  <c r="P5" i="71"/>
  <c r="O5" i="71"/>
  <c r="N5" i="71"/>
  <c r="M5" i="71"/>
  <c r="L5" i="71"/>
  <c r="Q4" i="71"/>
  <c r="P4" i="71"/>
  <c r="O4" i="71"/>
  <c r="N4" i="71"/>
  <c r="M4" i="71"/>
  <c r="L4" i="71"/>
  <c r="Q3" i="71"/>
  <c r="P3" i="71"/>
  <c r="O3" i="71"/>
  <c r="N3" i="71"/>
  <c r="M3" i="71"/>
  <c r="L3" i="71"/>
  <c r="Q2" i="71"/>
  <c r="P2" i="71"/>
  <c r="O2" i="71"/>
  <c r="N2" i="71"/>
  <c r="M2" i="71"/>
  <c r="L2" i="71"/>
  <c r="K2" i="71"/>
  <c r="Q28" i="53"/>
  <c r="P28" i="53"/>
  <c r="O28" i="53"/>
  <c r="N28" i="53"/>
  <c r="M28" i="53"/>
  <c r="L28" i="53"/>
  <c r="Q27" i="53"/>
  <c r="P27" i="53"/>
  <c r="O27" i="53"/>
  <c r="N27" i="53"/>
  <c r="M27" i="53"/>
  <c r="L27" i="53"/>
  <c r="Q26" i="53"/>
  <c r="P26" i="53"/>
  <c r="O26" i="53"/>
  <c r="N26" i="53"/>
  <c r="M26" i="53"/>
  <c r="L26" i="53"/>
  <c r="Q25" i="53"/>
  <c r="P25" i="53"/>
  <c r="O25" i="53"/>
  <c r="N25" i="53"/>
  <c r="M25" i="53"/>
  <c r="L25" i="53"/>
  <c r="Q24" i="53"/>
  <c r="P24" i="53"/>
  <c r="O24" i="53"/>
  <c r="N24" i="53"/>
  <c r="M24" i="53"/>
  <c r="L24" i="53"/>
  <c r="Q23" i="53"/>
  <c r="P23" i="53"/>
  <c r="O23" i="53"/>
  <c r="N23" i="53"/>
  <c r="M23" i="53"/>
  <c r="R23" i="53" s="1"/>
  <c r="W23" i="53" s="1"/>
  <c r="L23" i="53"/>
  <c r="Q22" i="53"/>
  <c r="P22" i="53"/>
  <c r="O22" i="53"/>
  <c r="N22" i="53"/>
  <c r="M22" i="53"/>
  <c r="L22" i="53"/>
  <c r="Q21" i="53"/>
  <c r="P21" i="53"/>
  <c r="O21" i="53"/>
  <c r="N21" i="53"/>
  <c r="M21" i="53"/>
  <c r="L21" i="53"/>
  <c r="Q20" i="53"/>
  <c r="P20" i="53"/>
  <c r="O20" i="53"/>
  <c r="N20" i="53"/>
  <c r="M20" i="53"/>
  <c r="L20" i="53"/>
  <c r="Q19" i="53"/>
  <c r="P19" i="53"/>
  <c r="O19" i="53"/>
  <c r="N19" i="53"/>
  <c r="M19" i="53"/>
  <c r="L19" i="53"/>
  <c r="Q18" i="53"/>
  <c r="P18" i="53"/>
  <c r="O18" i="53"/>
  <c r="N18" i="53"/>
  <c r="M18" i="53"/>
  <c r="L18" i="53"/>
  <c r="Q17" i="53"/>
  <c r="P17" i="53"/>
  <c r="O17" i="53"/>
  <c r="N17" i="53"/>
  <c r="M17" i="53"/>
  <c r="L17" i="53"/>
  <c r="Q13" i="53"/>
  <c r="P13" i="53"/>
  <c r="O13" i="53"/>
  <c r="N13" i="53"/>
  <c r="M13" i="53"/>
  <c r="Q12" i="53"/>
  <c r="P12" i="53"/>
  <c r="O12" i="53"/>
  <c r="N12" i="53"/>
  <c r="M12" i="53"/>
  <c r="Q11" i="53"/>
  <c r="P11" i="53"/>
  <c r="O11" i="53"/>
  <c r="N11" i="53"/>
  <c r="M11" i="53"/>
  <c r="Q10" i="53"/>
  <c r="P10" i="53"/>
  <c r="O10" i="53"/>
  <c r="N10" i="53"/>
  <c r="M10" i="53"/>
  <c r="Q9" i="53"/>
  <c r="P9" i="53"/>
  <c r="O9" i="53"/>
  <c r="N9" i="53"/>
  <c r="M9" i="53"/>
  <c r="Q8" i="53"/>
  <c r="P8" i="53"/>
  <c r="O8" i="53"/>
  <c r="N8" i="53"/>
  <c r="M8" i="53"/>
  <c r="Q7" i="53"/>
  <c r="P7" i="53"/>
  <c r="O7" i="53"/>
  <c r="N7" i="53"/>
  <c r="M7" i="53"/>
  <c r="Q6" i="53"/>
  <c r="P6" i="53"/>
  <c r="O6" i="53"/>
  <c r="N6" i="53"/>
  <c r="M6" i="53"/>
  <c r="Q5" i="53"/>
  <c r="P5" i="53"/>
  <c r="O5" i="53"/>
  <c r="N5" i="53"/>
  <c r="M5" i="53"/>
  <c r="Q4" i="53"/>
  <c r="P4" i="53"/>
  <c r="O4" i="53"/>
  <c r="N4" i="53"/>
  <c r="M4" i="53"/>
  <c r="Q3" i="53"/>
  <c r="P3" i="53"/>
  <c r="O3" i="53"/>
  <c r="N3" i="53"/>
  <c r="M3" i="53"/>
  <c r="Q2" i="53"/>
  <c r="P2" i="53"/>
  <c r="O2" i="53"/>
  <c r="N2" i="53"/>
  <c r="M2" i="53"/>
  <c r="Q28" i="11"/>
  <c r="P28" i="11"/>
  <c r="O28" i="11"/>
  <c r="N28" i="11"/>
  <c r="M28" i="11"/>
  <c r="L28" i="11"/>
  <c r="Q27" i="11"/>
  <c r="P27" i="11"/>
  <c r="O27" i="11"/>
  <c r="N27" i="11"/>
  <c r="M27" i="11"/>
  <c r="L27" i="11"/>
  <c r="Q26" i="11"/>
  <c r="P26" i="11"/>
  <c r="O26" i="11"/>
  <c r="N26" i="11"/>
  <c r="M26" i="11"/>
  <c r="L26" i="11"/>
  <c r="Q25" i="11"/>
  <c r="P25" i="11"/>
  <c r="O25" i="11"/>
  <c r="N25" i="11"/>
  <c r="M25" i="11"/>
  <c r="L25" i="11"/>
  <c r="Q24" i="11"/>
  <c r="P24" i="11"/>
  <c r="O24" i="11"/>
  <c r="N24" i="11"/>
  <c r="M24" i="11"/>
  <c r="L24" i="11"/>
  <c r="Q23" i="11"/>
  <c r="P23" i="11"/>
  <c r="O23" i="11"/>
  <c r="N23" i="11"/>
  <c r="M23" i="11"/>
  <c r="L23" i="11"/>
  <c r="Q22" i="11"/>
  <c r="P22" i="11"/>
  <c r="O22" i="11"/>
  <c r="N22" i="11"/>
  <c r="M22" i="11"/>
  <c r="L22" i="11"/>
  <c r="Q21" i="11"/>
  <c r="P21" i="11"/>
  <c r="O21" i="11"/>
  <c r="N21" i="11"/>
  <c r="M21" i="11"/>
  <c r="L21" i="11"/>
  <c r="Q20" i="11"/>
  <c r="P20" i="11"/>
  <c r="O20" i="11"/>
  <c r="N20" i="11"/>
  <c r="M20" i="11"/>
  <c r="L20" i="11"/>
  <c r="Q19" i="11"/>
  <c r="P19" i="11"/>
  <c r="O19" i="11"/>
  <c r="N19" i="11"/>
  <c r="M19" i="11"/>
  <c r="L19" i="11"/>
  <c r="Q18" i="11"/>
  <c r="P18" i="11"/>
  <c r="O18" i="11"/>
  <c r="N18" i="11"/>
  <c r="M18" i="11"/>
  <c r="L18" i="11"/>
  <c r="Q17" i="11"/>
  <c r="P17" i="11"/>
  <c r="O17" i="11"/>
  <c r="N17" i="11"/>
  <c r="M17" i="11"/>
  <c r="L17" i="11"/>
  <c r="Q13" i="11"/>
  <c r="P13" i="11"/>
  <c r="O13" i="11"/>
  <c r="N13" i="11"/>
  <c r="M13" i="11"/>
  <c r="Q12" i="11"/>
  <c r="P12" i="11"/>
  <c r="O12" i="11"/>
  <c r="N12" i="11"/>
  <c r="M12" i="11"/>
  <c r="Q11" i="11"/>
  <c r="P11" i="11"/>
  <c r="O11" i="11"/>
  <c r="N11" i="11"/>
  <c r="M11" i="11"/>
  <c r="Q10" i="11"/>
  <c r="P10" i="11"/>
  <c r="O10" i="11"/>
  <c r="N10" i="11"/>
  <c r="M10" i="11"/>
  <c r="Q9" i="11"/>
  <c r="P9" i="11"/>
  <c r="O9" i="11"/>
  <c r="N9" i="11"/>
  <c r="M9" i="11"/>
  <c r="Q8" i="11"/>
  <c r="P8" i="11"/>
  <c r="O8" i="11"/>
  <c r="N8" i="11"/>
  <c r="M8" i="11"/>
  <c r="Q7" i="11"/>
  <c r="P7" i="11"/>
  <c r="O7" i="11"/>
  <c r="N7" i="11"/>
  <c r="M7" i="11"/>
  <c r="Q6" i="11"/>
  <c r="P6" i="11"/>
  <c r="O6" i="11"/>
  <c r="N6" i="11"/>
  <c r="M6" i="11"/>
  <c r="Q5" i="11"/>
  <c r="P5" i="11"/>
  <c r="O5" i="11"/>
  <c r="N5" i="11"/>
  <c r="M5" i="11"/>
  <c r="Q4" i="11"/>
  <c r="P4" i="11"/>
  <c r="O4" i="11"/>
  <c r="N4" i="11"/>
  <c r="M4" i="11"/>
  <c r="Q3" i="11"/>
  <c r="P3" i="11"/>
  <c r="O3" i="11"/>
  <c r="N3" i="11"/>
  <c r="M3" i="11"/>
  <c r="Q2" i="11"/>
  <c r="P2" i="11"/>
  <c r="O2" i="11"/>
  <c r="N2" i="11"/>
  <c r="M2" i="11"/>
  <c r="Q28" i="10"/>
  <c r="P28" i="10"/>
  <c r="O28" i="10"/>
  <c r="N28" i="10"/>
  <c r="M28" i="10"/>
  <c r="L28" i="10"/>
  <c r="Q27" i="10"/>
  <c r="P27" i="10"/>
  <c r="O27" i="10"/>
  <c r="N27" i="10"/>
  <c r="M27" i="10"/>
  <c r="L27" i="10"/>
  <c r="Q26" i="10"/>
  <c r="P26" i="10"/>
  <c r="O26" i="10"/>
  <c r="N26" i="10"/>
  <c r="M26" i="10"/>
  <c r="L26" i="10"/>
  <c r="Q25" i="10"/>
  <c r="P25" i="10"/>
  <c r="O25" i="10"/>
  <c r="N25" i="10"/>
  <c r="M25" i="10"/>
  <c r="L25" i="10"/>
  <c r="Q24" i="10"/>
  <c r="P24" i="10"/>
  <c r="O24" i="10"/>
  <c r="N24" i="10"/>
  <c r="M24" i="10"/>
  <c r="L24" i="10"/>
  <c r="Q23" i="10"/>
  <c r="P23" i="10"/>
  <c r="O23" i="10"/>
  <c r="N23" i="10"/>
  <c r="M23" i="10"/>
  <c r="L23" i="10"/>
  <c r="Q22" i="10"/>
  <c r="P22" i="10"/>
  <c r="O22" i="10"/>
  <c r="N22" i="10"/>
  <c r="M22" i="10"/>
  <c r="L22" i="10"/>
  <c r="Q21" i="10"/>
  <c r="P21" i="10"/>
  <c r="O21" i="10"/>
  <c r="N21" i="10"/>
  <c r="M21" i="10"/>
  <c r="L21" i="10"/>
  <c r="Q20" i="10"/>
  <c r="P20" i="10"/>
  <c r="O20" i="10"/>
  <c r="N20" i="10"/>
  <c r="M20" i="10"/>
  <c r="L20" i="10"/>
  <c r="Q19" i="10"/>
  <c r="P19" i="10"/>
  <c r="O19" i="10"/>
  <c r="N19" i="10"/>
  <c r="M19" i="10"/>
  <c r="L19" i="10"/>
  <c r="Q18" i="10"/>
  <c r="P18" i="10"/>
  <c r="O18" i="10"/>
  <c r="N18" i="10"/>
  <c r="M18" i="10"/>
  <c r="L18" i="10"/>
  <c r="Q17" i="10"/>
  <c r="P17" i="10"/>
  <c r="O17" i="10"/>
  <c r="N17" i="10"/>
  <c r="M17" i="10"/>
  <c r="L17" i="10"/>
  <c r="Q13" i="10"/>
  <c r="P13" i="10"/>
  <c r="O13" i="10"/>
  <c r="N13" i="10"/>
  <c r="M13" i="10"/>
  <c r="L13" i="10"/>
  <c r="Q12" i="10"/>
  <c r="P12" i="10"/>
  <c r="O12" i="10"/>
  <c r="N12" i="10"/>
  <c r="M12" i="10"/>
  <c r="L12" i="10"/>
  <c r="Q11" i="10"/>
  <c r="P11" i="10"/>
  <c r="O11" i="10"/>
  <c r="N11" i="10"/>
  <c r="M11" i="10"/>
  <c r="L11" i="10"/>
  <c r="Q10" i="10"/>
  <c r="P10" i="10"/>
  <c r="O10" i="10"/>
  <c r="N10" i="10"/>
  <c r="M10" i="10"/>
  <c r="L10" i="10"/>
  <c r="Q9" i="10"/>
  <c r="P9" i="10"/>
  <c r="O9" i="10"/>
  <c r="N9" i="10"/>
  <c r="M9" i="10"/>
  <c r="L9" i="10"/>
  <c r="Q8" i="10"/>
  <c r="P8" i="10"/>
  <c r="O8" i="10"/>
  <c r="N8" i="10"/>
  <c r="M8" i="10"/>
  <c r="L8" i="10"/>
  <c r="Q7" i="10"/>
  <c r="P7" i="10"/>
  <c r="O7" i="10"/>
  <c r="N7" i="10"/>
  <c r="M7" i="10"/>
  <c r="L7" i="10"/>
  <c r="Q6" i="10"/>
  <c r="P6" i="10"/>
  <c r="O6" i="10"/>
  <c r="N6" i="10"/>
  <c r="M6" i="10"/>
  <c r="L6" i="10"/>
  <c r="Q5" i="10"/>
  <c r="P5" i="10"/>
  <c r="O5" i="10"/>
  <c r="N5" i="10"/>
  <c r="M5" i="10"/>
  <c r="L5" i="10"/>
  <c r="Q4" i="10"/>
  <c r="P4" i="10"/>
  <c r="O4" i="10"/>
  <c r="N4" i="10"/>
  <c r="M4" i="10"/>
  <c r="L4" i="10"/>
  <c r="Q3" i="10"/>
  <c r="P3" i="10"/>
  <c r="O3" i="10"/>
  <c r="N3" i="10"/>
  <c r="M3" i="10"/>
  <c r="L3" i="10"/>
  <c r="Q2" i="10"/>
  <c r="P2" i="10"/>
  <c r="O2" i="10"/>
  <c r="N2" i="10"/>
  <c r="M2" i="10"/>
  <c r="L2" i="10"/>
  <c r="Q28" i="8"/>
  <c r="P28" i="8"/>
  <c r="O28" i="8"/>
  <c r="N28" i="8"/>
  <c r="M28" i="8"/>
  <c r="Q27" i="8"/>
  <c r="P27" i="8"/>
  <c r="O27" i="8"/>
  <c r="N27" i="8"/>
  <c r="M27" i="8"/>
  <c r="L27" i="8"/>
  <c r="Q26" i="8"/>
  <c r="P26" i="8"/>
  <c r="O26" i="8"/>
  <c r="N26" i="8"/>
  <c r="M26" i="8"/>
  <c r="L26" i="8"/>
  <c r="Q25" i="8"/>
  <c r="P25" i="8"/>
  <c r="O25" i="8"/>
  <c r="N25" i="8"/>
  <c r="M25" i="8"/>
  <c r="L25" i="8"/>
  <c r="Q24" i="8"/>
  <c r="P24" i="8"/>
  <c r="O24" i="8"/>
  <c r="N24" i="8"/>
  <c r="M24" i="8"/>
  <c r="L24" i="8"/>
  <c r="Q23" i="8"/>
  <c r="P23" i="8"/>
  <c r="O23" i="8"/>
  <c r="N23" i="8"/>
  <c r="M23" i="8"/>
  <c r="L23" i="8"/>
  <c r="Q22" i="8"/>
  <c r="P22" i="8"/>
  <c r="O22" i="8"/>
  <c r="N22" i="8"/>
  <c r="M22" i="8"/>
  <c r="L22" i="8"/>
  <c r="Q21" i="8"/>
  <c r="P21" i="8"/>
  <c r="O21" i="8"/>
  <c r="N21" i="8"/>
  <c r="M21" i="8"/>
  <c r="L21" i="8"/>
  <c r="Q20" i="8"/>
  <c r="P20" i="8"/>
  <c r="O20" i="8"/>
  <c r="N20" i="8"/>
  <c r="M20" i="8"/>
  <c r="L20" i="8"/>
  <c r="Q19" i="8"/>
  <c r="P19" i="8"/>
  <c r="O19" i="8"/>
  <c r="N19" i="8"/>
  <c r="M19" i="8"/>
  <c r="R19" i="8" s="1"/>
  <c r="L19" i="8"/>
  <c r="V19" i="8" s="1"/>
  <c r="Q18" i="8"/>
  <c r="P18" i="8"/>
  <c r="O18" i="8"/>
  <c r="N18" i="8"/>
  <c r="M18" i="8"/>
  <c r="L18" i="8"/>
  <c r="Q17" i="8"/>
  <c r="P17" i="8"/>
  <c r="O17" i="8"/>
  <c r="N17" i="8"/>
  <c r="M17" i="8"/>
  <c r="L17" i="8"/>
  <c r="Q13" i="8"/>
  <c r="P13" i="8"/>
  <c r="O13" i="8"/>
  <c r="N13" i="8"/>
  <c r="M13" i="8"/>
  <c r="Q12" i="8"/>
  <c r="P12" i="8"/>
  <c r="O12" i="8"/>
  <c r="N12" i="8"/>
  <c r="M12" i="8"/>
  <c r="L12" i="8"/>
  <c r="Q11" i="8"/>
  <c r="P11" i="8"/>
  <c r="O11" i="8"/>
  <c r="N11" i="8"/>
  <c r="M11" i="8"/>
  <c r="L11" i="8"/>
  <c r="Q10" i="8"/>
  <c r="P10" i="8"/>
  <c r="O10" i="8"/>
  <c r="N10" i="8"/>
  <c r="M10" i="8"/>
  <c r="L10" i="8"/>
  <c r="Q9" i="8"/>
  <c r="P9" i="8"/>
  <c r="O9" i="8"/>
  <c r="N9" i="8"/>
  <c r="M9" i="8"/>
  <c r="L9" i="8"/>
  <c r="Q8" i="8"/>
  <c r="P8" i="8"/>
  <c r="O8" i="8"/>
  <c r="N8" i="8"/>
  <c r="M8" i="8"/>
  <c r="L8" i="8"/>
  <c r="Q7" i="8"/>
  <c r="P7" i="8"/>
  <c r="O7" i="8"/>
  <c r="N7" i="8"/>
  <c r="M7" i="8"/>
  <c r="L7" i="8"/>
  <c r="Q6" i="8"/>
  <c r="P6" i="8"/>
  <c r="O6" i="8"/>
  <c r="N6" i="8"/>
  <c r="M6" i="8"/>
  <c r="L6" i="8"/>
  <c r="Q5" i="8"/>
  <c r="P5" i="8"/>
  <c r="O5" i="8"/>
  <c r="N5" i="8"/>
  <c r="M5" i="8"/>
  <c r="L5" i="8"/>
  <c r="Q4" i="8"/>
  <c r="P4" i="8"/>
  <c r="O4" i="8"/>
  <c r="N4" i="8"/>
  <c r="M4" i="8"/>
  <c r="L4" i="8"/>
  <c r="Q3" i="8"/>
  <c r="P3" i="8"/>
  <c r="O3" i="8"/>
  <c r="N3" i="8"/>
  <c r="M3" i="8"/>
  <c r="L3" i="8"/>
  <c r="Q2" i="8"/>
  <c r="P2" i="8"/>
  <c r="O2" i="8"/>
  <c r="N2" i="8"/>
  <c r="M2" i="8"/>
  <c r="L2" i="8"/>
  <c r="Q28" i="6"/>
  <c r="P28" i="6"/>
  <c r="O28" i="6"/>
  <c r="N28" i="6"/>
  <c r="M28" i="6"/>
  <c r="L28" i="6"/>
  <c r="Q27" i="6"/>
  <c r="P27" i="6"/>
  <c r="O27" i="6"/>
  <c r="N27" i="6"/>
  <c r="M27" i="6"/>
  <c r="L27" i="6"/>
  <c r="Q26" i="6"/>
  <c r="P26" i="6"/>
  <c r="O26" i="6"/>
  <c r="N26" i="6"/>
  <c r="M26" i="6"/>
  <c r="L26" i="6"/>
  <c r="Q25" i="6"/>
  <c r="P25" i="6"/>
  <c r="O25" i="6"/>
  <c r="N25" i="6"/>
  <c r="M25" i="6"/>
  <c r="L25" i="6"/>
  <c r="Q24" i="6"/>
  <c r="P24" i="6"/>
  <c r="O24" i="6"/>
  <c r="N24" i="6"/>
  <c r="M24" i="6"/>
  <c r="R24" i="6" s="1"/>
  <c r="L24" i="6"/>
  <c r="Q23" i="6"/>
  <c r="P23" i="6"/>
  <c r="O23" i="6"/>
  <c r="N23" i="6"/>
  <c r="M23" i="6"/>
  <c r="L23" i="6"/>
  <c r="Q22" i="6"/>
  <c r="P22" i="6"/>
  <c r="O22" i="6"/>
  <c r="N22" i="6"/>
  <c r="M22" i="6"/>
  <c r="L22" i="6"/>
  <c r="Q21" i="6"/>
  <c r="P21" i="6"/>
  <c r="O21" i="6"/>
  <c r="N21" i="6"/>
  <c r="M21" i="6"/>
  <c r="L21" i="6"/>
  <c r="Q20" i="6"/>
  <c r="P20" i="6"/>
  <c r="O20" i="6"/>
  <c r="N20" i="6"/>
  <c r="M20" i="6"/>
  <c r="L20" i="6"/>
  <c r="Q19" i="6"/>
  <c r="P19" i="6"/>
  <c r="O19" i="6"/>
  <c r="N19" i="6"/>
  <c r="M19" i="6"/>
  <c r="L19" i="6"/>
  <c r="Q18" i="6"/>
  <c r="P18" i="6"/>
  <c r="O18" i="6"/>
  <c r="N18" i="6"/>
  <c r="M18" i="6"/>
  <c r="L18" i="6"/>
  <c r="Q17" i="6"/>
  <c r="P17" i="6"/>
  <c r="O17" i="6"/>
  <c r="N17" i="6"/>
  <c r="M17" i="6"/>
  <c r="L17" i="6"/>
  <c r="K17" i="6"/>
  <c r="Q13" i="6"/>
  <c r="P13" i="6"/>
  <c r="O13" i="6"/>
  <c r="N13" i="6"/>
  <c r="M13" i="6"/>
  <c r="L13" i="6"/>
  <c r="Q12" i="6"/>
  <c r="P12" i="6"/>
  <c r="O12" i="6"/>
  <c r="N12" i="6"/>
  <c r="M12" i="6"/>
  <c r="L12" i="6"/>
  <c r="Q11" i="6"/>
  <c r="P11" i="6"/>
  <c r="O11" i="6"/>
  <c r="N11" i="6"/>
  <c r="M11" i="6"/>
  <c r="L11" i="6"/>
  <c r="Q10" i="6"/>
  <c r="P10" i="6"/>
  <c r="O10" i="6"/>
  <c r="N10" i="6"/>
  <c r="M10" i="6"/>
  <c r="L10" i="6"/>
  <c r="Q9" i="6"/>
  <c r="P9" i="6"/>
  <c r="O9" i="6"/>
  <c r="N9" i="6"/>
  <c r="M9" i="6"/>
  <c r="L9" i="6"/>
  <c r="Q8" i="6"/>
  <c r="P8" i="6"/>
  <c r="O8" i="6"/>
  <c r="N8" i="6"/>
  <c r="M8" i="6"/>
  <c r="R8" i="6" s="1"/>
  <c r="L8" i="6"/>
  <c r="Q7" i="6"/>
  <c r="P7" i="6"/>
  <c r="O7" i="6"/>
  <c r="N7" i="6"/>
  <c r="M7" i="6"/>
  <c r="R7" i="6" s="1"/>
  <c r="L7" i="6"/>
  <c r="Q6" i="6"/>
  <c r="P6" i="6"/>
  <c r="O6" i="6"/>
  <c r="N6" i="6"/>
  <c r="M6" i="6"/>
  <c r="L6" i="6"/>
  <c r="Q5" i="6"/>
  <c r="P5" i="6"/>
  <c r="O5" i="6"/>
  <c r="N5" i="6"/>
  <c r="M5" i="6"/>
  <c r="L5" i="6"/>
  <c r="Q4" i="6"/>
  <c r="P4" i="6"/>
  <c r="O4" i="6"/>
  <c r="N4" i="6"/>
  <c r="M4" i="6"/>
  <c r="L4" i="6"/>
  <c r="Q3" i="6"/>
  <c r="P3" i="6"/>
  <c r="O3" i="6"/>
  <c r="N3" i="6"/>
  <c r="M3" i="6"/>
  <c r="L3" i="6"/>
  <c r="Q2" i="6"/>
  <c r="P2" i="6"/>
  <c r="O2" i="6"/>
  <c r="N2" i="6"/>
  <c r="M2" i="6"/>
  <c r="L2" i="6"/>
  <c r="K2" i="6"/>
  <c r="Q28" i="1"/>
  <c r="P28" i="1"/>
  <c r="O28" i="1"/>
  <c r="N28" i="1"/>
  <c r="M28" i="1"/>
  <c r="L28" i="1"/>
  <c r="Q27" i="1"/>
  <c r="P27" i="1"/>
  <c r="O27" i="1"/>
  <c r="N27" i="1"/>
  <c r="M27" i="1"/>
  <c r="L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Q19" i="1"/>
  <c r="P19" i="1"/>
  <c r="O19" i="1"/>
  <c r="N19" i="1"/>
  <c r="M19" i="1"/>
  <c r="L19" i="1"/>
  <c r="Q18" i="1"/>
  <c r="P18" i="1"/>
  <c r="O18" i="1"/>
  <c r="N18" i="1"/>
  <c r="M18" i="1"/>
  <c r="L18" i="1"/>
  <c r="Q17" i="1"/>
  <c r="P17" i="1"/>
  <c r="O17" i="1"/>
  <c r="N17" i="1"/>
  <c r="M17" i="1"/>
  <c r="L17" i="1"/>
  <c r="Q13" i="1"/>
  <c r="P13" i="1"/>
  <c r="O13" i="1"/>
  <c r="N13" i="1"/>
  <c r="M13" i="1"/>
  <c r="Q12" i="1"/>
  <c r="P12" i="1"/>
  <c r="O12" i="1"/>
  <c r="N12" i="1"/>
  <c r="M12" i="1"/>
  <c r="L12" i="1"/>
  <c r="Q11" i="1"/>
  <c r="P11" i="1"/>
  <c r="O11" i="1"/>
  <c r="N11" i="1"/>
  <c r="M11" i="1"/>
  <c r="L11" i="1"/>
  <c r="Q10" i="1"/>
  <c r="P10" i="1"/>
  <c r="O10" i="1"/>
  <c r="N10" i="1"/>
  <c r="M10" i="1"/>
  <c r="L10" i="1"/>
  <c r="Q9" i="1"/>
  <c r="P9" i="1"/>
  <c r="O9" i="1"/>
  <c r="N9" i="1"/>
  <c r="M9" i="1"/>
  <c r="L9" i="1"/>
  <c r="Q8" i="1"/>
  <c r="P8" i="1"/>
  <c r="O8" i="1"/>
  <c r="N8" i="1"/>
  <c r="M8" i="1"/>
  <c r="L8" i="1"/>
  <c r="Q7" i="1"/>
  <c r="P7" i="1"/>
  <c r="O7" i="1"/>
  <c r="N7" i="1"/>
  <c r="M7" i="1"/>
  <c r="L7" i="1"/>
  <c r="Q6" i="1"/>
  <c r="P6" i="1"/>
  <c r="O6" i="1"/>
  <c r="N6" i="1"/>
  <c r="M6" i="1"/>
  <c r="L6" i="1"/>
  <c r="Q5" i="1"/>
  <c r="P5" i="1"/>
  <c r="O5" i="1"/>
  <c r="N5" i="1"/>
  <c r="M5" i="1"/>
  <c r="L5" i="1"/>
  <c r="Q4" i="1"/>
  <c r="P4" i="1"/>
  <c r="O4" i="1"/>
  <c r="N4" i="1"/>
  <c r="M4" i="1"/>
  <c r="L4" i="1"/>
  <c r="Q3" i="1"/>
  <c r="P3" i="1"/>
  <c r="O3" i="1"/>
  <c r="N3" i="1"/>
  <c r="M3" i="1"/>
  <c r="L3" i="1"/>
  <c r="Q2" i="1"/>
  <c r="P2" i="1"/>
  <c r="O2" i="1"/>
  <c r="N2" i="1"/>
  <c r="M2" i="1"/>
  <c r="L2" i="1"/>
  <c r="S28" i="109" l="1"/>
  <c r="T28" i="109"/>
  <c r="U28" i="109"/>
  <c r="P20" i="109"/>
  <c r="X20" i="109" s="1"/>
  <c r="V28" i="109"/>
  <c r="W28" i="109"/>
  <c r="P18" i="109"/>
  <c r="P26" i="109"/>
  <c r="T26" i="109" s="1"/>
  <c r="W22" i="109"/>
  <c r="T23" i="109"/>
  <c r="X19" i="109"/>
  <c r="U23" i="109"/>
  <c r="V23" i="109"/>
  <c r="V27" i="109"/>
  <c r="W23" i="109"/>
  <c r="X23" i="109"/>
  <c r="W12" i="109"/>
  <c r="S12" i="109"/>
  <c r="X21" i="109"/>
  <c r="X25" i="109"/>
  <c r="S19" i="109"/>
  <c r="W13" i="109"/>
  <c r="S20" i="109"/>
  <c r="X13" i="109"/>
  <c r="U20" i="109"/>
  <c r="S22" i="109"/>
  <c r="V20" i="109"/>
  <c r="T22" i="109"/>
  <c r="P24" i="109"/>
  <c r="X24" i="109" s="1"/>
  <c r="W20" i="109"/>
  <c r="U22" i="109"/>
  <c r="V22" i="109"/>
  <c r="P7" i="109"/>
  <c r="V7" i="109" s="1"/>
  <c r="P17" i="109"/>
  <c r="W17" i="109" s="1"/>
  <c r="P19" i="109"/>
  <c r="V19" i="109" s="1"/>
  <c r="P21" i="109"/>
  <c r="T21" i="109" s="1"/>
  <c r="P23" i="109"/>
  <c r="S23" i="109" s="1"/>
  <c r="P25" i="109"/>
  <c r="U25" i="109" s="1"/>
  <c r="P27" i="109"/>
  <c r="U27" i="109" s="1"/>
  <c r="P4" i="109"/>
  <c r="X4" i="109" s="1"/>
  <c r="P5" i="109"/>
  <c r="P3" i="109"/>
  <c r="W3" i="109" s="1"/>
  <c r="P11" i="109"/>
  <c r="T11" i="109" s="1"/>
  <c r="P9" i="109"/>
  <c r="X9" i="109" s="1"/>
  <c r="X5" i="109"/>
  <c r="V5" i="109"/>
  <c r="T5" i="109"/>
  <c r="S4" i="109"/>
  <c r="P2" i="109"/>
  <c r="X11" i="109"/>
  <c r="X12" i="109"/>
  <c r="T3" i="109"/>
  <c r="U9" i="109"/>
  <c r="V3" i="109"/>
  <c r="X3" i="109"/>
  <c r="P6" i="109"/>
  <c r="V4" i="109"/>
  <c r="P8" i="109"/>
  <c r="P10" i="109"/>
  <c r="T12" i="109"/>
  <c r="U12" i="109"/>
  <c r="V12" i="109"/>
  <c r="S5" i="109"/>
  <c r="U5" i="109"/>
  <c r="W5" i="109"/>
  <c r="S9" i="109"/>
  <c r="T13" i="109"/>
  <c r="W9" i="109"/>
  <c r="U11" i="109"/>
  <c r="U13" i="109"/>
  <c r="V13" i="109"/>
  <c r="V10" i="52"/>
  <c r="U9" i="52"/>
  <c r="T6" i="52"/>
  <c r="Z15" i="52" s="1"/>
  <c r="R9" i="23"/>
  <c r="W9" i="23" s="1"/>
  <c r="R24" i="23"/>
  <c r="W24" i="23" s="1"/>
  <c r="V21" i="23"/>
  <c r="R26" i="23"/>
  <c r="V26" i="23" s="1"/>
  <c r="R4" i="11"/>
  <c r="R8" i="11"/>
  <c r="Z22" i="31"/>
  <c r="U22" i="31"/>
  <c r="V18" i="50"/>
  <c r="R7" i="50"/>
  <c r="U7" i="50" s="1"/>
  <c r="Z7" i="50"/>
  <c r="U6" i="50"/>
  <c r="T18" i="57"/>
  <c r="Y7" i="6"/>
  <c r="U7" i="6"/>
  <c r="R27" i="6"/>
  <c r="V27" i="6" s="1"/>
  <c r="R19" i="6"/>
  <c r="U19" i="6" s="1"/>
  <c r="R26" i="58"/>
  <c r="R6" i="71"/>
  <c r="Z6" i="71" s="1"/>
  <c r="R21" i="68"/>
  <c r="U21" i="68" s="1"/>
  <c r="R25" i="68"/>
  <c r="X25" i="68" s="1"/>
  <c r="R20" i="23"/>
  <c r="AA20" i="23" s="1"/>
  <c r="R7" i="23"/>
  <c r="Z24" i="23"/>
  <c r="AA24" i="23"/>
  <c r="R25" i="23"/>
  <c r="V25" i="23" s="1"/>
  <c r="Z21" i="50"/>
  <c r="AA21" i="50"/>
  <c r="X7" i="50"/>
  <c r="W7" i="50"/>
  <c r="V7" i="50"/>
  <c r="H18" i="57"/>
  <c r="AA7" i="50"/>
  <c r="U21" i="50"/>
  <c r="V21" i="50"/>
  <c r="X21" i="50"/>
  <c r="Y21" i="50"/>
  <c r="C18" i="57"/>
  <c r="V6" i="50"/>
  <c r="W21" i="50"/>
  <c r="R20" i="50"/>
  <c r="U20" i="50" s="1"/>
  <c r="Y7" i="50"/>
  <c r="R3" i="50"/>
  <c r="V3" i="50" s="1"/>
  <c r="R11" i="50"/>
  <c r="W11" i="50" s="1"/>
  <c r="X3" i="50"/>
  <c r="R23" i="50"/>
  <c r="AA23" i="50" s="1"/>
  <c r="R3" i="68"/>
  <c r="Q21" i="57" s="1"/>
  <c r="R7" i="68"/>
  <c r="U21" i="57" s="1"/>
  <c r="R22" i="10"/>
  <c r="Y19" i="98"/>
  <c r="Z19" i="98"/>
  <c r="AA19" i="98"/>
  <c r="X23" i="98"/>
  <c r="Z24" i="98"/>
  <c r="AA24" i="98"/>
  <c r="W24" i="98"/>
  <c r="X24" i="98"/>
  <c r="Y24" i="98"/>
  <c r="V24" i="98"/>
  <c r="V23" i="98"/>
  <c r="X28" i="98"/>
  <c r="W28" i="98"/>
  <c r="V28" i="98"/>
  <c r="Z28" i="98"/>
  <c r="AA28" i="98"/>
  <c r="V22" i="98"/>
  <c r="AA26" i="98"/>
  <c r="W23" i="98"/>
  <c r="X17" i="98"/>
  <c r="X21" i="98"/>
  <c r="X25" i="98"/>
  <c r="W22" i="98"/>
  <c r="Y18" i="98"/>
  <c r="W27" i="98"/>
  <c r="X19" i="98"/>
  <c r="Y17" i="98"/>
  <c r="Y21" i="98"/>
  <c r="Z17" i="98"/>
  <c r="Z25" i="98"/>
  <c r="AA25" i="98"/>
  <c r="Q27" i="119"/>
  <c r="D27" i="119"/>
  <c r="P3" i="98"/>
  <c r="R3" i="98" s="1"/>
  <c r="W19" i="98"/>
  <c r="R21" i="98"/>
  <c r="Z21" i="98" s="1"/>
  <c r="P11" i="98"/>
  <c r="AC4" i="98"/>
  <c r="R23" i="98"/>
  <c r="Y23" i="98" s="1"/>
  <c r="R17" i="98"/>
  <c r="U17" i="98" s="1"/>
  <c r="W25" i="98"/>
  <c r="R27" i="98"/>
  <c r="AA27" i="98" s="1"/>
  <c r="Y28" i="98"/>
  <c r="N33" i="119"/>
  <c r="N34" i="119"/>
  <c r="R18" i="98"/>
  <c r="U18" i="98" s="1"/>
  <c r="N32" i="119"/>
  <c r="AC2" i="98"/>
  <c r="N35" i="119"/>
  <c r="R20" i="98"/>
  <c r="W20" i="98" s="1"/>
  <c r="N31" i="119"/>
  <c r="R26" i="98"/>
  <c r="N36" i="119"/>
  <c r="AC6" i="98"/>
  <c r="G27" i="119" s="1"/>
  <c r="G35" i="119" s="1"/>
  <c r="AC10" i="98"/>
  <c r="K27" i="119" s="1"/>
  <c r="K35" i="119" s="1"/>
  <c r="R22" i="98"/>
  <c r="R10" i="94"/>
  <c r="R3" i="94"/>
  <c r="R22" i="94"/>
  <c r="R4" i="90"/>
  <c r="E25" i="57" s="1"/>
  <c r="R23" i="90"/>
  <c r="Z23" i="90" s="1"/>
  <c r="X21" i="65"/>
  <c r="X27" i="65"/>
  <c r="AA5" i="65"/>
  <c r="Z27" i="65"/>
  <c r="AA27" i="65"/>
  <c r="AA6" i="65"/>
  <c r="Z21" i="65"/>
  <c r="Z25" i="65"/>
  <c r="L22" i="57"/>
  <c r="Y17" i="65"/>
  <c r="U17" i="65"/>
  <c r="X17" i="65"/>
  <c r="Z17" i="65"/>
  <c r="W17" i="65"/>
  <c r="V17" i="65"/>
  <c r="AA21" i="65"/>
  <c r="X20" i="65"/>
  <c r="W11" i="65"/>
  <c r="V22" i="65"/>
  <c r="X28" i="65"/>
  <c r="W28" i="65"/>
  <c r="Y28" i="65"/>
  <c r="V28" i="65"/>
  <c r="Z28" i="65"/>
  <c r="X11" i="65"/>
  <c r="W18" i="65"/>
  <c r="Y11" i="65"/>
  <c r="X18" i="65"/>
  <c r="X22" i="65"/>
  <c r="V24" i="65"/>
  <c r="Z9" i="65"/>
  <c r="AA11" i="65"/>
  <c r="V4" i="65"/>
  <c r="I22" i="57"/>
  <c r="V12" i="65"/>
  <c r="W5" i="65"/>
  <c r="X5" i="65"/>
  <c r="F22" i="57"/>
  <c r="V5" i="65"/>
  <c r="AA9" i="65"/>
  <c r="W8" i="65"/>
  <c r="X4" i="65"/>
  <c r="Y27" i="65"/>
  <c r="W2" i="65"/>
  <c r="Z11" i="65"/>
  <c r="Z12" i="65"/>
  <c r="Y12" i="65"/>
  <c r="W12" i="65"/>
  <c r="AA12" i="65"/>
  <c r="X12" i="65"/>
  <c r="Y8" i="65"/>
  <c r="U19" i="65"/>
  <c r="V19" i="65"/>
  <c r="W19" i="65"/>
  <c r="X23" i="65"/>
  <c r="X9" i="65"/>
  <c r="Y9" i="65"/>
  <c r="Z5" i="65"/>
  <c r="AA20" i="65"/>
  <c r="W4" i="65"/>
  <c r="Z4" i="65"/>
  <c r="Z8" i="65"/>
  <c r="Y19" i="65"/>
  <c r="Y23" i="65"/>
  <c r="V20" i="65"/>
  <c r="U2" i="65"/>
  <c r="V6" i="65"/>
  <c r="Z19" i="65"/>
  <c r="Z23" i="65"/>
  <c r="V27" i="65"/>
  <c r="V9" i="65"/>
  <c r="AA19" i="65"/>
  <c r="AA23" i="65"/>
  <c r="W9" i="65"/>
  <c r="R11" i="65"/>
  <c r="V11" i="65"/>
  <c r="W23" i="65"/>
  <c r="R25" i="65"/>
  <c r="W25" i="65" s="1"/>
  <c r="R2" i="65"/>
  <c r="X2" i="65" s="1"/>
  <c r="R13" i="65"/>
  <c r="X13" i="65" s="1"/>
  <c r="R7" i="65"/>
  <c r="W7" i="65" s="1"/>
  <c r="AA17" i="65"/>
  <c r="E22" i="57"/>
  <c r="V13" i="65"/>
  <c r="R27" i="65"/>
  <c r="W27" i="65" s="1"/>
  <c r="R4" i="65"/>
  <c r="W21" i="65"/>
  <c r="R20" i="65"/>
  <c r="Y20" i="65" s="1"/>
  <c r="R3" i="65"/>
  <c r="AA3" i="65" s="1"/>
  <c r="Y5" i="65"/>
  <c r="AA28" i="65"/>
  <c r="J22" i="57"/>
  <c r="R8" i="65"/>
  <c r="V8" i="65" s="1"/>
  <c r="R18" i="65"/>
  <c r="R6" i="65"/>
  <c r="R22" i="65"/>
  <c r="R10" i="65"/>
  <c r="W10" i="65" s="1"/>
  <c r="X19" i="65"/>
  <c r="R24" i="65"/>
  <c r="M22" i="57"/>
  <c r="R28" i="68"/>
  <c r="Y28" i="68" s="1"/>
  <c r="R8" i="62"/>
  <c r="U4" i="62"/>
  <c r="R22" i="62"/>
  <c r="R5" i="62"/>
  <c r="AA5" i="62" s="1"/>
  <c r="R28" i="62"/>
  <c r="V28" i="62" s="1"/>
  <c r="Z18" i="50"/>
  <c r="AA18" i="50"/>
  <c r="Y8" i="50"/>
  <c r="W22" i="50"/>
  <c r="Z8" i="50"/>
  <c r="X22" i="50"/>
  <c r="Y17" i="50"/>
  <c r="X18" i="50"/>
  <c r="Y18" i="50"/>
  <c r="X2" i="50"/>
  <c r="X6" i="50"/>
  <c r="W17" i="50"/>
  <c r="Z17" i="50"/>
  <c r="AA17" i="50"/>
  <c r="X17" i="50"/>
  <c r="Y2" i="50"/>
  <c r="Y6" i="50"/>
  <c r="W8" i="50"/>
  <c r="Z2" i="50"/>
  <c r="Z6" i="50"/>
  <c r="X20" i="50"/>
  <c r="AA2" i="50"/>
  <c r="AA6" i="50"/>
  <c r="Y20" i="50"/>
  <c r="Z11" i="50"/>
  <c r="AA11" i="50"/>
  <c r="M18" i="57"/>
  <c r="V17" i="50"/>
  <c r="R9" i="50"/>
  <c r="AA9" i="50" s="1"/>
  <c r="R27" i="50"/>
  <c r="V27" i="50" s="1"/>
  <c r="W6" i="50"/>
  <c r="R8" i="50"/>
  <c r="I18" i="57" s="1"/>
  <c r="U17" i="50"/>
  <c r="R22" i="50"/>
  <c r="V8" i="50"/>
  <c r="R10" i="50"/>
  <c r="Y10" i="50" s="1"/>
  <c r="R24" i="50"/>
  <c r="V24" i="50" s="1"/>
  <c r="R25" i="50"/>
  <c r="R13" i="50"/>
  <c r="X13" i="50" s="1"/>
  <c r="V2" i="50"/>
  <c r="R4" i="50"/>
  <c r="X4" i="50" s="1"/>
  <c r="R12" i="50"/>
  <c r="Z12" i="50" s="1"/>
  <c r="V12" i="50"/>
  <c r="R26" i="50"/>
  <c r="AA26" i="50" s="1"/>
  <c r="R28" i="50"/>
  <c r="AA28" i="50" s="1"/>
  <c r="W2" i="50"/>
  <c r="W18" i="50"/>
  <c r="G18" i="57"/>
  <c r="R5" i="50"/>
  <c r="R19" i="50"/>
  <c r="V19" i="50" s="1"/>
  <c r="U2" i="50"/>
  <c r="P18" i="57"/>
  <c r="R23" i="29"/>
  <c r="V23" i="29" s="1"/>
  <c r="R25" i="29"/>
  <c r="Z25" i="29" s="1"/>
  <c r="R21" i="24"/>
  <c r="Z21" i="24" s="1"/>
  <c r="X26" i="23"/>
  <c r="Z26" i="23"/>
  <c r="AA26" i="23"/>
  <c r="W17" i="23"/>
  <c r="X17" i="23"/>
  <c r="AA25" i="23"/>
  <c r="V24" i="23"/>
  <c r="W28" i="23"/>
  <c r="X24" i="23"/>
  <c r="Y21" i="23"/>
  <c r="X21" i="23"/>
  <c r="W21" i="23"/>
  <c r="AA21" i="23"/>
  <c r="Z21" i="23"/>
  <c r="Y25" i="23"/>
  <c r="X25" i="23"/>
  <c r="W25" i="23"/>
  <c r="Y26" i="23"/>
  <c r="Y24" i="23"/>
  <c r="X9" i="23"/>
  <c r="X23" i="23"/>
  <c r="Y9" i="23"/>
  <c r="R13" i="23"/>
  <c r="X13" i="23" s="1"/>
  <c r="Y23" i="23"/>
  <c r="R27" i="23"/>
  <c r="Z27" i="23" s="1"/>
  <c r="R2" i="23"/>
  <c r="Z9" i="23"/>
  <c r="Z23" i="23"/>
  <c r="R18" i="23"/>
  <c r="V18" i="23" s="1"/>
  <c r="Z25" i="23"/>
  <c r="J14" i="57"/>
  <c r="AA9" i="23"/>
  <c r="R6" i="23"/>
  <c r="R8" i="23"/>
  <c r="U17" i="23"/>
  <c r="R22" i="23"/>
  <c r="V22" i="23" s="1"/>
  <c r="R10" i="23"/>
  <c r="Z10" i="23" s="1"/>
  <c r="Y20" i="23"/>
  <c r="R12" i="23"/>
  <c r="W12" i="23" s="1"/>
  <c r="W26" i="23"/>
  <c r="R28" i="23"/>
  <c r="Y28" i="23" s="1"/>
  <c r="R3" i="23"/>
  <c r="R17" i="23"/>
  <c r="AA17" i="23" s="1"/>
  <c r="V9" i="23"/>
  <c r="R11" i="23"/>
  <c r="Z11" i="23" s="1"/>
  <c r="R4" i="23"/>
  <c r="V23" i="23"/>
  <c r="AA23" i="23"/>
  <c r="R5" i="23"/>
  <c r="R19" i="23"/>
  <c r="X19" i="23" s="1"/>
  <c r="AA26" i="19"/>
  <c r="Y3" i="19"/>
  <c r="X19" i="19"/>
  <c r="Z12" i="19"/>
  <c r="Y19" i="19"/>
  <c r="AA12" i="19"/>
  <c r="Z19" i="19"/>
  <c r="J12" i="57"/>
  <c r="V13" i="19"/>
  <c r="W22" i="19"/>
  <c r="Y22" i="19"/>
  <c r="AA18" i="19"/>
  <c r="U19" i="19"/>
  <c r="AA19" i="19"/>
  <c r="X23" i="19"/>
  <c r="W5" i="19"/>
  <c r="W9" i="19"/>
  <c r="W13" i="19"/>
  <c r="N12" i="57"/>
  <c r="Y13" i="19"/>
  <c r="AA13" i="19"/>
  <c r="Z13" i="19"/>
  <c r="X13" i="19"/>
  <c r="Y9" i="19"/>
  <c r="X20" i="19"/>
  <c r="X24" i="19"/>
  <c r="X7" i="19"/>
  <c r="Y7" i="19"/>
  <c r="V12" i="19"/>
  <c r="Y20" i="19"/>
  <c r="Z20" i="19"/>
  <c r="Z24" i="19"/>
  <c r="C12" i="57"/>
  <c r="K12" i="57"/>
  <c r="U17" i="19"/>
  <c r="AA20" i="19"/>
  <c r="AA24" i="19"/>
  <c r="V22" i="19"/>
  <c r="AA3" i="19"/>
  <c r="X10" i="19"/>
  <c r="W11" i="19"/>
  <c r="X3" i="19"/>
  <c r="X26" i="19"/>
  <c r="Z18" i="19"/>
  <c r="Y10" i="19"/>
  <c r="X17" i="19"/>
  <c r="W28" i="19"/>
  <c r="U3" i="19"/>
  <c r="Q12" i="57"/>
  <c r="Z3" i="19"/>
  <c r="Z22" i="19"/>
  <c r="W8" i="19"/>
  <c r="Y8" i="19"/>
  <c r="Z10" i="19"/>
  <c r="Z26" i="19"/>
  <c r="AA22" i="19"/>
  <c r="X12" i="19"/>
  <c r="X2" i="19"/>
  <c r="V2" i="19"/>
  <c r="AA2" i="19"/>
  <c r="Z2" i="19"/>
  <c r="Y2" i="19"/>
  <c r="W2" i="19"/>
  <c r="V25" i="19"/>
  <c r="AA6" i="19"/>
  <c r="AA10" i="19"/>
  <c r="Z17" i="19"/>
  <c r="Y28" i="19"/>
  <c r="Y26" i="19"/>
  <c r="AA7" i="19"/>
  <c r="D12" i="57"/>
  <c r="H12" i="57"/>
  <c r="R4" i="19"/>
  <c r="AA4" i="19" s="1"/>
  <c r="R18" i="19"/>
  <c r="R6" i="19"/>
  <c r="Y6" i="19" s="1"/>
  <c r="R8" i="19"/>
  <c r="X8" i="19" s="1"/>
  <c r="R12" i="19"/>
  <c r="M12" i="57" s="1"/>
  <c r="W24" i="19"/>
  <c r="R17" i="19"/>
  <c r="V17" i="19" s="1"/>
  <c r="W26" i="19"/>
  <c r="R28" i="19"/>
  <c r="X28" i="19" s="1"/>
  <c r="V3" i="19"/>
  <c r="W3" i="19"/>
  <c r="R5" i="19"/>
  <c r="X5" i="19" s="1"/>
  <c r="V5" i="19"/>
  <c r="V7" i="19"/>
  <c r="W19" i="19"/>
  <c r="R21" i="19"/>
  <c r="Y21" i="19" s="1"/>
  <c r="R22" i="19"/>
  <c r="X22" i="19" s="1"/>
  <c r="W7" i="19"/>
  <c r="R9" i="19"/>
  <c r="V10" i="19"/>
  <c r="V9" i="19"/>
  <c r="R23" i="19"/>
  <c r="Y23" i="19" s="1"/>
  <c r="R11" i="19"/>
  <c r="R20" i="19"/>
  <c r="R25" i="19"/>
  <c r="W25" i="19" s="1"/>
  <c r="W10" i="19"/>
  <c r="P12" i="57"/>
  <c r="U2" i="19"/>
  <c r="R11" i="15"/>
  <c r="Z38" i="13"/>
  <c r="AA42" i="13"/>
  <c r="R22" i="13"/>
  <c r="W22" i="13" s="1"/>
  <c r="W42" i="13"/>
  <c r="Z42" i="13"/>
  <c r="R4" i="71"/>
  <c r="V4" i="71" s="1"/>
  <c r="G8" i="57"/>
  <c r="R2" i="71"/>
  <c r="Z2" i="71" s="1"/>
  <c r="R28" i="71"/>
  <c r="X28" i="71" s="1"/>
  <c r="R9" i="71"/>
  <c r="AA9" i="71" s="1"/>
  <c r="R26" i="53"/>
  <c r="Y26" i="53" s="1"/>
  <c r="M35" i="119"/>
  <c r="M32" i="119"/>
  <c r="M36" i="119"/>
  <c r="M34" i="119"/>
  <c r="M33" i="119"/>
  <c r="M31" i="119"/>
  <c r="M30" i="119"/>
  <c r="I34" i="119"/>
  <c r="I33" i="119"/>
  <c r="I31" i="119"/>
  <c r="I36" i="119"/>
  <c r="I32" i="119"/>
  <c r="I30" i="119"/>
  <c r="I35" i="119"/>
  <c r="F30" i="119"/>
  <c r="F34" i="119"/>
  <c r="F33" i="119"/>
  <c r="F36" i="119"/>
  <c r="F35" i="119"/>
  <c r="F31" i="119"/>
  <c r="F32" i="119"/>
  <c r="K31" i="119"/>
  <c r="K34" i="119"/>
  <c r="K32" i="119"/>
  <c r="K36" i="119"/>
  <c r="K33" i="119"/>
  <c r="K30" i="119"/>
  <c r="D34" i="119"/>
  <c r="D31" i="119"/>
  <c r="D36" i="119"/>
  <c r="D33" i="119"/>
  <c r="D35" i="119"/>
  <c r="D32" i="119"/>
  <c r="D30" i="119"/>
  <c r="H36" i="119"/>
  <c r="H33" i="119"/>
  <c r="H35" i="119"/>
  <c r="H30" i="119"/>
  <c r="H34" i="119"/>
  <c r="H32" i="119"/>
  <c r="H31" i="119"/>
  <c r="L36" i="119"/>
  <c r="L33" i="119"/>
  <c r="L31" i="119"/>
  <c r="L32" i="119"/>
  <c r="L35" i="119"/>
  <c r="L34" i="119"/>
  <c r="L30" i="119"/>
  <c r="J32" i="119"/>
  <c r="J34" i="119"/>
  <c r="J30" i="119"/>
  <c r="J31" i="119"/>
  <c r="J33" i="119"/>
  <c r="J36" i="119"/>
  <c r="J35" i="119"/>
  <c r="R3" i="11"/>
  <c r="X3" i="11" s="1"/>
  <c r="R27" i="10"/>
  <c r="V27" i="10" s="1"/>
  <c r="L6" i="57"/>
  <c r="G6" i="57"/>
  <c r="K6" i="57"/>
  <c r="R2" i="10"/>
  <c r="Y2" i="10" s="1"/>
  <c r="R17" i="10"/>
  <c r="AA17" i="10" s="1"/>
  <c r="W19" i="8"/>
  <c r="U19" i="8"/>
  <c r="R17" i="8"/>
  <c r="AA17" i="8" s="1"/>
  <c r="R21" i="8"/>
  <c r="AA21" i="8" s="1"/>
  <c r="R2" i="8"/>
  <c r="W2" i="8" s="1"/>
  <c r="R5" i="6"/>
  <c r="W42" i="1"/>
  <c r="V22" i="10"/>
  <c r="R5" i="10"/>
  <c r="X5" i="10" s="1"/>
  <c r="R24" i="10"/>
  <c r="V24" i="10" s="1"/>
  <c r="R6" i="10"/>
  <c r="Y6" i="10" s="1"/>
  <c r="R10" i="10"/>
  <c r="Z10" i="10" s="1"/>
  <c r="R20" i="10"/>
  <c r="W20" i="10" s="1"/>
  <c r="R13" i="10"/>
  <c r="Z13" i="10" s="1"/>
  <c r="R11" i="10"/>
  <c r="V11" i="10" s="1"/>
  <c r="R18" i="10"/>
  <c r="AA18" i="10" s="1"/>
  <c r="V6" i="10"/>
  <c r="W6" i="10"/>
  <c r="X10" i="10"/>
  <c r="Y24" i="10"/>
  <c r="Z24" i="10"/>
  <c r="AA24" i="10"/>
  <c r="X24" i="10"/>
  <c r="X22" i="10"/>
  <c r="Y22" i="10"/>
  <c r="Z22" i="10"/>
  <c r="AA22" i="10"/>
  <c r="W22" i="10"/>
  <c r="R26" i="10"/>
  <c r="Z26" i="10" s="1"/>
  <c r="R12" i="10"/>
  <c r="X12" i="10" s="1"/>
  <c r="R28" i="10"/>
  <c r="W28" i="10" s="1"/>
  <c r="X6" i="10"/>
  <c r="R19" i="10"/>
  <c r="Y19" i="10" s="1"/>
  <c r="Y20" i="10"/>
  <c r="R3" i="10"/>
  <c r="V3" i="10" s="1"/>
  <c r="R4" i="10"/>
  <c r="E6" i="57" s="1"/>
  <c r="R8" i="10"/>
  <c r="Y8" i="10" s="1"/>
  <c r="R21" i="10"/>
  <c r="V21" i="10" s="1"/>
  <c r="R7" i="10"/>
  <c r="Z7" i="10" s="1"/>
  <c r="Z2" i="10"/>
  <c r="R23" i="10"/>
  <c r="R9" i="10"/>
  <c r="X9" i="10" s="1"/>
  <c r="R25" i="10"/>
  <c r="W25" i="10" s="1"/>
  <c r="R5" i="11"/>
  <c r="AA5" i="11" s="1"/>
  <c r="R9" i="11"/>
  <c r="W9" i="11" s="1"/>
  <c r="R7" i="11"/>
  <c r="AA7" i="11" s="1"/>
  <c r="R10" i="11"/>
  <c r="Y10" i="11" s="1"/>
  <c r="R18" i="11"/>
  <c r="R11" i="11"/>
  <c r="W11" i="11" s="1"/>
  <c r="R13" i="11"/>
  <c r="W13" i="11" s="1"/>
  <c r="R22" i="11"/>
  <c r="R6" i="11"/>
  <c r="W6" i="11" s="1"/>
  <c r="R20" i="11"/>
  <c r="L10" i="11"/>
  <c r="AA4" i="11"/>
  <c r="X4" i="11"/>
  <c r="Y4" i="11"/>
  <c r="Y8" i="11"/>
  <c r="R27" i="11"/>
  <c r="AA27" i="11" s="1"/>
  <c r="Z4" i="11"/>
  <c r="X8" i="11"/>
  <c r="Z8" i="11"/>
  <c r="AA8" i="11"/>
  <c r="V20" i="11"/>
  <c r="Y20" i="11"/>
  <c r="Z2" i="11"/>
  <c r="AA20" i="11"/>
  <c r="Y6" i="11"/>
  <c r="Z6" i="11"/>
  <c r="R24" i="11"/>
  <c r="Z24" i="11" s="1"/>
  <c r="Z20" i="11"/>
  <c r="R26" i="11"/>
  <c r="X26" i="11" s="1"/>
  <c r="R28" i="11"/>
  <c r="W28" i="11" s="1"/>
  <c r="R17" i="11"/>
  <c r="R2" i="11"/>
  <c r="AA2" i="11" s="1"/>
  <c r="R12" i="11"/>
  <c r="Z12" i="11" s="1"/>
  <c r="W4" i="11"/>
  <c r="W8" i="11"/>
  <c r="R19" i="11"/>
  <c r="R21" i="11"/>
  <c r="R23" i="11"/>
  <c r="L7" i="11"/>
  <c r="R25" i="11"/>
  <c r="X25" i="11" s="1"/>
  <c r="L6" i="11"/>
  <c r="G40" i="57" s="1"/>
  <c r="L9" i="11"/>
  <c r="L4" i="11"/>
  <c r="L11" i="11"/>
  <c r="L12" i="11"/>
  <c r="L13" i="11"/>
  <c r="L8" i="11"/>
  <c r="L5" i="11"/>
  <c r="L2" i="11"/>
  <c r="L3" i="11"/>
  <c r="R10" i="90"/>
  <c r="X10" i="90" s="1"/>
  <c r="R8" i="90"/>
  <c r="W8" i="90" s="1"/>
  <c r="R20" i="90"/>
  <c r="V20" i="90" s="1"/>
  <c r="R28" i="90"/>
  <c r="Z28" i="90" s="1"/>
  <c r="R6" i="90"/>
  <c r="G25" i="57" s="1"/>
  <c r="R18" i="90"/>
  <c r="Y18" i="90" s="1"/>
  <c r="R26" i="90"/>
  <c r="V26" i="90" s="1"/>
  <c r="Y28" i="90"/>
  <c r="AA28" i="90"/>
  <c r="AA7" i="90"/>
  <c r="H25" i="57"/>
  <c r="AA11" i="90"/>
  <c r="W11" i="90"/>
  <c r="L25" i="57"/>
  <c r="X7" i="90"/>
  <c r="X11" i="90"/>
  <c r="X23" i="90"/>
  <c r="Y7" i="90"/>
  <c r="Y11" i="90"/>
  <c r="Z7" i="90"/>
  <c r="Z11" i="90"/>
  <c r="Y23" i="90"/>
  <c r="AA6" i="90"/>
  <c r="Z6" i="90"/>
  <c r="Y6" i="90"/>
  <c r="W6" i="90"/>
  <c r="X6" i="90"/>
  <c r="R24" i="90"/>
  <c r="Z24" i="90" s="1"/>
  <c r="Z22" i="90"/>
  <c r="R17" i="90"/>
  <c r="W17" i="90" s="1"/>
  <c r="R3" i="90"/>
  <c r="X3" i="90" s="1"/>
  <c r="W28" i="90"/>
  <c r="X22" i="90"/>
  <c r="R12" i="90"/>
  <c r="AA12" i="90" s="1"/>
  <c r="R19" i="90"/>
  <c r="AA19" i="90" s="1"/>
  <c r="R5" i="90"/>
  <c r="F25" i="57" s="1"/>
  <c r="R21" i="90"/>
  <c r="X21" i="90" s="1"/>
  <c r="V22" i="90"/>
  <c r="W7" i="90"/>
  <c r="R9" i="90"/>
  <c r="W9" i="90" s="1"/>
  <c r="W23" i="90"/>
  <c r="R25" i="90"/>
  <c r="X25" i="90" s="1"/>
  <c r="W22" i="90"/>
  <c r="Y22" i="90"/>
  <c r="V11" i="90"/>
  <c r="R27" i="90"/>
  <c r="Z27" i="90" s="1"/>
  <c r="R13" i="90"/>
  <c r="W13" i="90" s="1"/>
  <c r="R2" i="90"/>
  <c r="X2" i="90" s="1"/>
  <c r="V7" i="90"/>
  <c r="Q11" i="98"/>
  <c r="R11" i="98" s="1"/>
  <c r="Q6" i="98"/>
  <c r="P10" i="98"/>
  <c r="Q27" i="57"/>
  <c r="U3" i="98"/>
  <c r="D27" i="57"/>
  <c r="Y3" i="98"/>
  <c r="X3" i="98"/>
  <c r="W3" i="98"/>
  <c r="V3" i="98"/>
  <c r="AA3" i="98"/>
  <c r="R10" i="98"/>
  <c r="Z10" i="98" s="1"/>
  <c r="P8" i="98"/>
  <c r="Q8" i="98"/>
  <c r="P5" i="98"/>
  <c r="P13" i="98"/>
  <c r="Z3" i="98"/>
  <c r="Q5" i="98"/>
  <c r="Q13" i="98"/>
  <c r="P2" i="98"/>
  <c r="Q2" i="98"/>
  <c r="Q10" i="98"/>
  <c r="Q7" i="98"/>
  <c r="P4" i="98"/>
  <c r="P12" i="98"/>
  <c r="Q4" i="98"/>
  <c r="Q12" i="98"/>
  <c r="P7" i="98"/>
  <c r="P9" i="98"/>
  <c r="Q9" i="98"/>
  <c r="P6" i="98"/>
  <c r="X47" i="1"/>
  <c r="W38" i="1"/>
  <c r="V42" i="1"/>
  <c r="Z38" i="1"/>
  <c r="X45" i="1"/>
  <c r="W45" i="1"/>
  <c r="Y45" i="1"/>
  <c r="Z45" i="1"/>
  <c r="X43" i="1"/>
  <c r="X38" i="1"/>
  <c r="AA45" i="1"/>
  <c r="AA44" i="1"/>
  <c r="AA40" i="1"/>
  <c r="Y40" i="1"/>
  <c r="R9" i="16"/>
  <c r="X9" i="16" s="1"/>
  <c r="R6" i="31"/>
  <c r="U6" i="31" s="1"/>
  <c r="R20" i="31"/>
  <c r="R24" i="31"/>
  <c r="X24" i="31" s="1"/>
  <c r="R23" i="31"/>
  <c r="W23" i="31" s="1"/>
  <c r="R10" i="31"/>
  <c r="Y10" i="31" s="1"/>
  <c r="R8" i="31"/>
  <c r="V8" i="31" s="1"/>
  <c r="R26" i="31"/>
  <c r="V26" i="31" s="1"/>
  <c r="R7" i="31"/>
  <c r="Y23" i="31"/>
  <c r="Y8" i="31"/>
  <c r="W8" i="31"/>
  <c r="V6" i="31"/>
  <c r="W6" i="31"/>
  <c r="Y6" i="31"/>
  <c r="X25" i="31"/>
  <c r="X22" i="31"/>
  <c r="R12" i="31"/>
  <c r="Z12" i="31" s="1"/>
  <c r="AA22" i="31"/>
  <c r="R28" i="31"/>
  <c r="X28" i="31" s="1"/>
  <c r="R17" i="31"/>
  <c r="R3" i="31"/>
  <c r="W22" i="31"/>
  <c r="R19" i="31"/>
  <c r="R5" i="31"/>
  <c r="R21" i="31"/>
  <c r="R9" i="31"/>
  <c r="X9" i="31" s="1"/>
  <c r="R25" i="31"/>
  <c r="V25" i="31" s="1"/>
  <c r="R11" i="31"/>
  <c r="X11" i="31" s="1"/>
  <c r="R27" i="31"/>
  <c r="V27" i="31" s="1"/>
  <c r="R13" i="31"/>
  <c r="AA13" i="31" s="1"/>
  <c r="R2" i="31"/>
  <c r="R18" i="31"/>
  <c r="R4" i="31"/>
  <c r="V22" i="31"/>
  <c r="Y22" i="31"/>
  <c r="R8" i="1"/>
  <c r="Y8" i="1" s="1"/>
  <c r="AA42" i="1"/>
  <c r="R19" i="1"/>
  <c r="V19" i="1" s="1"/>
  <c r="R21" i="1"/>
  <c r="Y21" i="1" s="1"/>
  <c r="Z42" i="1"/>
  <c r="Y42" i="1"/>
  <c r="R2" i="1"/>
  <c r="AA2" i="1" s="1"/>
  <c r="AA21" i="1"/>
  <c r="R3" i="1"/>
  <c r="W3" i="1" s="1"/>
  <c r="W8" i="1"/>
  <c r="Z43" i="1"/>
  <c r="W43" i="1"/>
  <c r="AA38" i="1"/>
  <c r="Y38" i="1"/>
  <c r="R21" i="58"/>
  <c r="Y21" i="58" s="1"/>
  <c r="R25" i="58"/>
  <c r="V25" i="58" s="1"/>
  <c r="R22" i="58"/>
  <c r="R24" i="58"/>
  <c r="R12" i="58"/>
  <c r="Y12" i="58" s="1"/>
  <c r="R10" i="58"/>
  <c r="Z10" i="58" s="1"/>
  <c r="R2" i="58"/>
  <c r="P19" i="57" s="1"/>
  <c r="K19" i="57"/>
  <c r="W2" i="58"/>
  <c r="X2" i="58"/>
  <c r="V12" i="58"/>
  <c r="W12" i="58"/>
  <c r="AA12" i="58"/>
  <c r="Y26" i="58"/>
  <c r="V26" i="58"/>
  <c r="Z26" i="58"/>
  <c r="W26" i="58"/>
  <c r="X26" i="58"/>
  <c r="R17" i="58"/>
  <c r="R23" i="58"/>
  <c r="Y23" i="58" s="1"/>
  <c r="R3" i="58"/>
  <c r="R5" i="58"/>
  <c r="R7" i="58"/>
  <c r="R9" i="58"/>
  <c r="X9" i="58" s="1"/>
  <c r="R27" i="58"/>
  <c r="AA27" i="58" s="1"/>
  <c r="AA26" i="58"/>
  <c r="R11" i="58"/>
  <c r="V11" i="58" s="1"/>
  <c r="R6" i="58"/>
  <c r="T19" i="57" s="1"/>
  <c r="R28" i="58"/>
  <c r="Y28" i="58" s="1"/>
  <c r="R19" i="58"/>
  <c r="R13" i="58"/>
  <c r="AA13" i="58" s="1"/>
  <c r="R18" i="58"/>
  <c r="R4" i="58"/>
  <c r="R8" i="58"/>
  <c r="Z8" i="58" s="1"/>
  <c r="R20" i="58"/>
  <c r="V24" i="6"/>
  <c r="R2" i="6"/>
  <c r="P4" i="57" s="1"/>
  <c r="H4" i="57"/>
  <c r="V7" i="6"/>
  <c r="X7" i="6"/>
  <c r="R21" i="6"/>
  <c r="Z7" i="6"/>
  <c r="R22" i="6"/>
  <c r="AA7" i="6"/>
  <c r="R11" i="71"/>
  <c r="W11" i="71" s="1"/>
  <c r="R8" i="71"/>
  <c r="X6" i="71"/>
  <c r="X8" i="62"/>
  <c r="Y8" i="62"/>
  <c r="W8" i="62"/>
  <c r="Z8" i="62"/>
  <c r="I20" i="57"/>
  <c r="AA8" i="62"/>
  <c r="AA19" i="62"/>
  <c r="X5" i="62"/>
  <c r="X28" i="62"/>
  <c r="AA13" i="62"/>
  <c r="Z28" i="62"/>
  <c r="AA4" i="62"/>
  <c r="W4" i="62"/>
  <c r="E20" i="57"/>
  <c r="Y4" i="62"/>
  <c r="Z19" i="62"/>
  <c r="Z23" i="62"/>
  <c r="X25" i="62"/>
  <c r="Y22" i="62"/>
  <c r="V22" i="62"/>
  <c r="Z22" i="62"/>
  <c r="W22" i="62"/>
  <c r="AA22" i="62"/>
  <c r="X22" i="62"/>
  <c r="Y27" i="62"/>
  <c r="AA27" i="62"/>
  <c r="V20" i="62"/>
  <c r="W20" i="62"/>
  <c r="AA2" i="62"/>
  <c r="Y17" i="62"/>
  <c r="Y21" i="62"/>
  <c r="Z4" i="62"/>
  <c r="H20" i="57"/>
  <c r="X4" i="62"/>
  <c r="X23" i="62"/>
  <c r="W13" i="62"/>
  <c r="W3" i="62"/>
  <c r="AA17" i="62"/>
  <c r="AA25" i="62"/>
  <c r="V13" i="62"/>
  <c r="Z5" i="62"/>
  <c r="X3" i="62"/>
  <c r="X7" i="62"/>
  <c r="Y5" i="62"/>
  <c r="Y7" i="62"/>
  <c r="X19" i="62"/>
  <c r="Z3" i="62"/>
  <c r="Z7" i="62"/>
  <c r="X18" i="62"/>
  <c r="Y23" i="62"/>
  <c r="AA23" i="62"/>
  <c r="Y28" i="62"/>
  <c r="AA7" i="62"/>
  <c r="Y19" i="62"/>
  <c r="AA28" i="62"/>
  <c r="V4" i="62"/>
  <c r="V8" i="62"/>
  <c r="X10" i="62"/>
  <c r="Y10" i="62"/>
  <c r="V7" i="62"/>
  <c r="W19" i="62"/>
  <c r="R21" i="62"/>
  <c r="W21" i="62" s="1"/>
  <c r="N20" i="57"/>
  <c r="W7" i="62"/>
  <c r="R9" i="62"/>
  <c r="X9" i="62" s="1"/>
  <c r="Z10" i="62"/>
  <c r="V5" i="62"/>
  <c r="W5" i="62"/>
  <c r="V9" i="62"/>
  <c r="R11" i="62"/>
  <c r="W11" i="62" s="1"/>
  <c r="W23" i="62"/>
  <c r="R25" i="62"/>
  <c r="V25" i="62" s="1"/>
  <c r="W10" i="62"/>
  <c r="R2" i="62"/>
  <c r="U2" i="62" s="1"/>
  <c r="R13" i="62"/>
  <c r="Z13" i="62" s="1"/>
  <c r="R3" i="62"/>
  <c r="R27" i="62"/>
  <c r="X27" i="62" s="1"/>
  <c r="V10" i="62"/>
  <c r="R26" i="62"/>
  <c r="Z26" i="62" s="1"/>
  <c r="R24" i="62"/>
  <c r="R12" i="62"/>
  <c r="R17" i="62"/>
  <c r="X17" i="62" s="1"/>
  <c r="W28" i="62"/>
  <c r="K20" i="57"/>
  <c r="R18" i="62"/>
  <c r="U18" i="62" s="1"/>
  <c r="R6" i="62"/>
  <c r="V6" i="62" s="1"/>
  <c r="R20" i="62"/>
  <c r="R23" i="1"/>
  <c r="AA23" i="1" s="1"/>
  <c r="R5" i="1"/>
  <c r="Y5" i="1" s="1"/>
  <c r="R25" i="1"/>
  <c r="Z25" i="1" s="1"/>
  <c r="R9" i="1"/>
  <c r="Y9" i="1" s="1"/>
  <c r="R27" i="1"/>
  <c r="R13" i="1"/>
  <c r="N3" i="57" s="1"/>
  <c r="R20" i="1"/>
  <c r="V20" i="1" s="1"/>
  <c r="R4" i="1"/>
  <c r="E3" i="57" s="1"/>
  <c r="R11" i="1"/>
  <c r="Y11" i="1" s="1"/>
  <c r="R22" i="1"/>
  <c r="X22" i="1" s="1"/>
  <c r="R18" i="1"/>
  <c r="R7" i="1"/>
  <c r="Y7" i="1" s="1"/>
  <c r="R6" i="1"/>
  <c r="Y6" i="1" s="1"/>
  <c r="R24" i="1"/>
  <c r="Z24" i="1" s="1"/>
  <c r="AA47" i="1"/>
  <c r="R10" i="1"/>
  <c r="X10" i="1" s="1"/>
  <c r="R26" i="1"/>
  <c r="V26" i="1" s="1"/>
  <c r="R28" i="1"/>
  <c r="Y28" i="1" s="1"/>
  <c r="AA43" i="1"/>
  <c r="Z47" i="1"/>
  <c r="R12" i="1"/>
  <c r="V12" i="1" s="1"/>
  <c r="R17" i="1"/>
  <c r="U17" i="1" s="1"/>
  <c r="Y47" i="1"/>
  <c r="X36" i="1"/>
  <c r="Y43" i="1"/>
  <c r="Z41" i="1"/>
  <c r="V41" i="1"/>
  <c r="X41" i="1"/>
  <c r="Z39" i="1"/>
  <c r="Y39" i="1"/>
  <c r="Z44" i="1"/>
  <c r="AA37" i="1"/>
  <c r="W44" i="1"/>
  <c r="X37" i="1"/>
  <c r="X44" i="1"/>
  <c r="Y44" i="1"/>
  <c r="V39" i="1"/>
  <c r="AA46" i="1"/>
  <c r="X46" i="1"/>
  <c r="Z36" i="1"/>
  <c r="Z46" i="1"/>
  <c r="W46" i="1"/>
  <c r="V46" i="1"/>
  <c r="Y36" i="1"/>
  <c r="V36" i="1"/>
  <c r="AA36" i="1"/>
  <c r="Y37" i="1"/>
  <c r="W37" i="1"/>
  <c r="Z37" i="1"/>
  <c r="W39" i="1"/>
  <c r="X39" i="1"/>
  <c r="AA41" i="1"/>
  <c r="Y41" i="1"/>
  <c r="Y38" i="13"/>
  <c r="V42" i="13"/>
  <c r="R27" i="13"/>
  <c r="Z27" i="13" s="1"/>
  <c r="AA43" i="13"/>
  <c r="X43" i="13"/>
  <c r="Z47" i="13"/>
  <c r="W47" i="13"/>
  <c r="W37" i="13"/>
  <c r="Z37" i="13"/>
  <c r="W38" i="13"/>
  <c r="X47" i="13"/>
  <c r="V38" i="13"/>
  <c r="Z36" i="13"/>
  <c r="Y47" i="13"/>
  <c r="V43" i="13"/>
  <c r="Y37" i="13"/>
  <c r="U36" i="13"/>
  <c r="Y36" i="13"/>
  <c r="Z44" i="13"/>
  <c r="W36" i="13"/>
  <c r="X46" i="13"/>
  <c r="Z45" i="13"/>
  <c r="X45" i="13"/>
  <c r="W44" i="13"/>
  <c r="V44" i="13"/>
  <c r="Y44" i="13"/>
  <c r="X44" i="13"/>
  <c r="X39" i="13"/>
  <c r="AA39" i="13"/>
  <c r="Z46" i="13"/>
  <c r="W46" i="13"/>
  <c r="V46" i="13"/>
  <c r="Z43" i="13"/>
  <c r="W43" i="13"/>
  <c r="V36" i="13"/>
  <c r="V45" i="13"/>
  <c r="W39" i="13"/>
  <c r="V37" i="13"/>
  <c r="Y41" i="13"/>
  <c r="V41" i="13"/>
  <c r="Y46" i="13"/>
  <c r="Y45" i="13"/>
  <c r="AA45" i="13"/>
  <c r="AA37" i="13"/>
  <c r="U37" i="13"/>
  <c r="Z41" i="13"/>
  <c r="W45" i="13"/>
  <c r="W41" i="13"/>
  <c r="X41" i="13"/>
  <c r="R11" i="29"/>
  <c r="L16" i="57" s="1"/>
  <c r="R9" i="29"/>
  <c r="V9" i="29" s="1"/>
  <c r="R13" i="29"/>
  <c r="AA13" i="29" s="1"/>
  <c r="R6" i="29"/>
  <c r="T16" i="57" s="1"/>
  <c r="X20" i="29"/>
  <c r="R2" i="29"/>
  <c r="R18" i="29"/>
  <c r="R4" i="29"/>
  <c r="R20" i="29"/>
  <c r="R22" i="29"/>
  <c r="R8" i="29"/>
  <c r="Y8" i="29" s="1"/>
  <c r="R10" i="29"/>
  <c r="W10" i="29" s="1"/>
  <c r="R24" i="29"/>
  <c r="X24" i="29" s="1"/>
  <c r="R26" i="29"/>
  <c r="X26" i="29" s="1"/>
  <c r="R27" i="29"/>
  <c r="R12" i="29"/>
  <c r="V12" i="29" s="1"/>
  <c r="R28" i="29"/>
  <c r="X28" i="29" s="1"/>
  <c r="R17" i="29"/>
  <c r="R3" i="29"/>
  <c r="R19" i="29"/>
  <c r="R5" i="29"/>
  <c r="R21" i="29"/>
  <c r="R7" i="29"/>
  <c r="R20" i="24"/>
  <c r="X20" i="24" s="1"/>
  <c r="R17" i="24"/>
  <c r="V17" i="24" s="1"/>
  <c r="R11" i="24"/>
  <c r="V11" i="24" s="1"/>
  <c r="R18" i="24"/>
  <c r="Z18" i="24" s="1"/>
  <c r="R22" i="24"/>
  <c r="W22" i="24" s="1"/>
  <c r="R7" i="24"/>
  <c r="Z7" i="24" s="1"/>
  <c r="R13" i="24"/>
  <c r="Y13" i="24" s="1"/>
  <c r="AA23" i="24"/>
  <c r="Z23" i="24"/>
  <c r="W23" i="24"/>
  <c r="V23" i="24"/>
  <c r="Y23" i="24"/>
  <c r="X23" i="24"/>
  <c r="W21" i="24"/>
  <c r="R24" i="24"/>
  <c r="Z24" i="24" s="1"/>
  <c r="R25" i="24"/>
  <c r="AA25" i="24" s="1"/>
  <c r="R3" i="24"/>
  <c r="R9" i="24"/>
  <c r="Z9" i="24" s="1"/>
  <c r="R2" i="24"/>
  <c r="R26" i="24"/>
  <c r="W26" i="24" s="1"/>
  <c r="R4" i="24"/>
  <c r="R6" i="24"/>
  <c r="Y6" i="24" s="1"/>
  <c r="R8" i="24"/>
  <c r="Y8" i="24" s="1"/>
  <c r="R28" i="24"/>
  <c r="R10" i="24"/>
  <c r="X10" i="24" s="1"/>
  <c r="R12" i="24"/>
  <c r="X12" i="24" s="1"/>
  <c r="R19" i="24"/>
  <c r="R5" i="24"/>
  <c r="V5" i="24" s="1"/>
  <c r="R27" i="24"/>
  <c r="Z27" i="24" s="1"/>
  <c r="R26" i="71"/>
  <c r="Z26" i="71" s="1"/>
  <c r="R19" i="71"/>
  <c r="AA19" i="71" s="1"/>
  <c r="R17" i="71"/>
  <c r="AA17" i="71" s="1"/>
  <c r="R22" i="71"/>
  <c r="R12" i="53"/>
  <c r="M7" i="57" s="1"/>
  <c r="R11" i="53"/>
  <c r="Z11" i="53" s="1"/>
  <c r="R9" i="53"/>
  <c r="R24" i="53"/>
  <c r="Y24" i="53" s="1"/>
  <c r="R10" i="53"/>
  <c r="K7" i="57" s="1"/>
  <c r="R2" i="53"/>
  <c r="Y2" i="53" s="1"/>
  <c r="R25" i="53"/>
  <c r="Z25" i="53" s="1"/>
  <c r="R17" i="53"/>
  <c r="Y17" i="53" s="1"/>
  <c r="V23" i="53"/>
  <c r="V24" i="53"/>
  <c r="X2" i="53"/>
  <c r="X24" i="53"/>
  <c r="R28" i="53"/>
  <c r="W28" i="53" s="1"/>
  <c r="R21" i="53"/>
  <c r="Y21" i="53" s="1"/>
  <c r="R18" i="53"/>
  <c r="Y18" i="53" s="1"/>
  <c r="R7" i="53"/>
  <c r="Y7" i="53" s="1"/>
  <c r="R22" i="53"/>
  <c r="X22" i="53" s="1"/>
  <c r="J7" i="57"/>
  <c r="W9" i="53"/>
  <c r="X9" i="53"/>
  <c r="AA9" i="53"/>
  <c r="V9" i="53"/>
  <c r="Z9" i="53"/>
  <c r="C7" i="57"/>
  <c r="AA24" i="53"/>
  <c r="Y9" i="53"/>
  <c r="Y23" i="53"/>
  <c r="R27" i="53"/>
  <c r="R13" i="53"/>
  <c r="AA13" i="53" s="1"/>
  <c r="Z23" i="53"/>
  <c r="AA23" i="53"/>
  <c r="X23" i="53"/>
  <c r="R20" i="53"/>
  <c r="W20" i="53" s="1"/>
  <c r="R4" i="53"/>
  <c r="AA25" i="53"/>
  <c r="R6" i="53"/>
  <c r="Y6" i="53" s="1"/>
  <c r="R8" i="53"/>
  <c r="W8" i="53" s="1"/>
  <c r="V10" i="53"/>
  <c r="R3" i="53"/>
  <c r="R19" i="53"/>
  <c r="V19" i="53" s="1"/>
  <c r="R5" i="53"/>
  <c r="W5" i="53" s="1"/>
  <c r="R12" i="8"/>
  <c r="Y12" i="8" s="1"/>
  <c r="R20" i="8"/>
  <c r="R18" i="8"/>
  <c r="R11" i="8"/>
  <c r="X11" i="8" s="1"/>
  <c r="X12" i="8"/>
  <c r="Z19" i="8"/>
  <c r="Z12" i="8"/>
  <c r="W20" i="8"/>
  <c r="V20" i="8"/>
  <c r="AA20" i="8"/>
  <c r="X19" i="8"/>
  <c r="Y19" i="8"/>
  <c r="X17" i="8"/>
  <c r="AA18" i="8"/>
  <c r="AA19" i="8"/>
  <c r="R6" i="8"/>
  <c r="Y6" i="8" s="1"/>
  <c r="R24" i="8"/>
  <c r="Y24" i="8" s="1"/>
  <c r="R8" i="8"/>
  <c r="AA8" i="8" s="1"/>
  <c r="R26" i="8"/>
  <c r="V26" i="8" s="1"/>
  <c r="W12" i="8"/>
  <c r="R3" i="8"/>
  <c r="R22" i="8"/>
  <c r="AA22" i="8" s="1"/>
  <c r="R10" i="8"/>
  <c r="AA10" i="8" s="1"/>
  <c r="R5" i="8"/>
  <c r="M5" i="57"/>
  <c r="W21" i="8"/>
  <c r="R23" i="8"/>
  <c r="X23" i="8" s="1"/>
  <c r="R4" i="8"/>
  <c r="R9" i="8"/>
  <c r="V9" i="8" s="1"/>
  <c r="R28" i="8"/>
  <c r="W28" i="8" s="1"/>
  <c r="R27" i="8"/>
  <c r="AA27" i="8" s="1"/>
  <c r="R7" i="8"/>
  <c r="Z7" i="8" s="1"/>
  <c r="R25" i="8"/>
  <c r="X25" i="8" s="1"/>
  <c r="R13" i="8"/>
  <c r="R19" i="94"/>
  <c r="W19" i="94" s="1"/>
  <c r="R21" i="94"/>
  <c r="X21" i="94" s="1"/>
  <c r="Y22" i="94"/>
  <c r="AA22" i="94"/>
  <c r="Z22" i="94"/>
  <c r="X3" i="94"/>
  <c r="W21" i="94"/>
  <c r="R24" i="94"/>
  <c r="V24" i="94" s="1"/>
  <c r="AA5" i="94"/>
  <c r="AA9" i="94"/>
  <c r="R28" i="94"/>
  <c r="AA28" i="94" s="1"/>
  <c r="R17" i="94"/>
  <c r="Z3" i="94"/>
  <c r="R25" i="94"/>
  <c r="AA25" i="94" s="1"/>
  <c r="X22" i="94"/>
  <c r="R26" i="94"/>
  <c r="X26" i="94" s="1"/>
  <c r="R12" i="94"/>
  <c r="M26" i="57" s="1"/>
  <c r="V22" i="94"/>
  <c r="R5" i="94"/>
  <c r="Z5" i="94" s="1"/>
  <c r="R9" i="94"/>
  <c r="Z9" i="94" s="1"/>
  <c r="W22" i="94"/>
  <c r="R20" i="94"/>
  <c r="AA20" i="94" s="1"/>
  <c r="V10" i="94"/>
  <c r="K26" i="57"/>
  <c r="AA10" i="94"/>
  <c r="Z10" i="94"/>
  <c r="X10" i="94"/>
  <c r="W10" i="94"/>
  <c r="Y10" i="94"/>
  <c r="V11" i="94"/>
  <c r="W5" i="94"/>
  <c r="V5" i="94"/>
  <c r="W9" i="94"/>
  <c r="X5" i="94"/>
  <c r="X9" i="94"/>
  <c r="AA19" i="94"/>
  <c r="Z27" i="94"/>
  <c r="V3" i="94"/>
  <c r="W3" i="94"/>
  <c r="Y3" i="94"/>
  <c r="R7" i="94"/>
  <c r="W7" i="94" s="1"/>
  <c r="V21" i="94"/>
  <c r="R23" i="94"/>
  <c r="V23" i="94" s="1"/>
  <c r="R11" i="94"/>
  <c r="L26" i="57" s="1"/>
  <c r="R27" i="94"/>
  <c r="Y27" i="94" s="1"/>
  <c r="R13" i="94"/>
  <c r="X13" i="94" s="1"/>
  <c r="R2" i="94"/>
  <c r="R18" i="94"/>
  <c r="D26" i="57"/>
  <c r="R4" i="94"/>
  <c r="X4" i="94" s="1"/>
  <c r="R6" i="94"/>
  <c r="R8" i="94"/>
  <c r="V8" i="94" s="1"/>
  <c r="R17" i="86"/>
  <c r="U17" i="86" s="1"/>
  <c r="R12" i="86"/>
  <c r="M24" i="57" s="1"/>
  <c r="R28" i="86"/>
  <c r="V28" i="86" s="1"/>
  <c r="R26" i="86"/>
  <c r="R6" i="86"/>
  <c r="R10" i="86"/>
  <c r="V10" i="86" s="1"/>
  <c r="R24" i="86"/>
  <c r="Y17" i="86"/>
  <c r="R3" i="86"/>
  <c r="R19" i="86"/>
  <c r="R5" i="86"/>
  <c r="R21" i="86"/>
  <c r="R7" i="86"/>
  <c r="R23" i="86"/>
  <c r="V23" i="86" s="1"/>
  <c r="R9" i="86"/>
  <c r="Z9" i="86" s="1"/>
  <c r="R25" i="86"/>
  <c r="X25" i="86" s="1"/>
  <c r="R11" i="86"/>
  <c r="L24" i="57" s="1"/>
  <c r="R27" i="86"/>
  <c r="V27" i="86" s="1"/>
  <c r="R13" i="86"/>
  <c r="N24" i="57" s="1"/>
  <c r="R2" i="86"/>
  <c r="Z2" i="86" s="1"/>
  <c r="R18" i="86"/>
  <c r="W18" i="86" s="1"/>
  <c r="R4" i="86"/>
  <c r="R24" i="57" s="1"/>
  <c r="R20" i="86"/>
  <c r="R22" i="86"/>
  <c r="R8" i="86"/>
  <c r="V8" i="86" s="1"/>
  <c r="R6" i="75"/>
  <c r="Y6" i="75" s="1"/>
  <c r="R10" i="75"/>
  <c r="X10" i="75" s="1"/>
  <c r="I23" i="57"/>
  <c r="Z22" i="75"/>
  <c r="R26" i="75"/>
  <c r="AA22" i="75"/>
  <c r="R12" i="75"/>
  <c r="W12" i="75" s="1"/>
  <c r="Z8" i="75"/>
  <c r="AA8" i="75"/>
  <c r="R24" i="75"/>
  <c r="W24" i="75" s="1"/>
  <c r="R28" i="75"/>
  <c r="Y28" i="75" s="1"/>
  <c r="R17" i="75"/>
  <c r="W8" i="75"/>
  <c r="R9" i="75"/>
  <c r="X9" i="75" s="1"/>
  <c r="X22" i="75"/>
  <c r="Y8" i="75"/>
  <c r="Z13" i="75"/>
  <c r="Z20" i="75"/>
  <c r="AA13" i="75"/>
  <c r="K23" i="57"/>
  <c r="Z10" i="75"/>
  <c r="W6" i="75"/>
  <c r="Y13" i="75"/>
  <c r="X24" i="75"/>
  <c r="Z28" i="75"/>
  <c r="V28" i="75"/>
  <c r="X28" i="75"/>
  <c r="W28" i="75"/>
  <c r="AA20" i="75"/>
  <c r="Y20" i="75"/>
  <c r="X20" i="75"/>
  <c r="W20" i="75"/>
  <c r="V26" i="75"/>
  <c r="W26" i="75"/>
  <c r="X26" i="75"/>
  <c r="Z26" i="75"/>
  <c r="Y26" i="75"/>
  <c r="AA26" i="75"/>
  <c r="X13" i="75"/>
  <c r="V6" i="75"/>
  <c r="N23" i="57"/>
  <c r="V20" i="75"/>
  <c r="V12" i="75"/>
  <c r="R3" i="75"/>
  <c r="X12" i="75"/>
  <c r="R19" i="75"/>
  <c r="V19" i="75" s="1"/>
  <c r="R5" i="75"/>
  <c r="W5" i="75" s="1"/>
  <c r="R21" i="75"/>
  <c r="AA21" i="75" s="1"/>
  <c r="R7" i="75"/>
  <c r="Z7" i="75" s="1"/>
  <c r="R23" i="75"/>
  <c r="Y23" i="75" s="1"/>
  <c r="R11" i="75"/>
  <c r="AA11" i="75" s="1"/>
  <c r="R27" i="75"/>
  <c r="AA27" i="75" s="1"/>
  <c r="R25" i="75"/>
  <c r="W25" i="75" s="1"/>
  <c r="R2" i="75"/>
  <c r="V13" i="75"/>
  <c r="R18" i="75"/>
  <c r="R4" i="75"/>
  <c r="V22" i="75"/>
  <c r="V8" i="75"/>
  <c r="W22" i="75"/>
  <c r="R24" i="68"/>
  <c r="V24" i="68" s="1"/>
  <c r="R26" i="68"/>
  <c r="W26" i="68" s="1"/>
  <c r="R23" i="68"/>
  <c r="R19" i="68"/>
  <c r="R9" i="68"/>
  <c r="AA9" i="68" s="1"/>
  <c r="W25" i="68"/>
  <c r="Y25" i="68"/>
  <c r="Z25" i="68"/>
  <c r="R5" i="68"/>
  <c r="S21" i="57" s="1"/>
  <c r="R13" i="68"/>
  <c r="X13" i="68" s="1"/>
  <c r="R2" i="68"/>
  <c r="R17" i="68"/>
  <c r="Y21" i="68"/>
  <c r="Z21" i="68"/>
  <c r="X21" i="68"/>
  <c r="R11" i="68"/>
  <c r="Y11" i="68" s="1"/>
  <c r="V25" i="68"/>
  <c r="R27" i="68"/>
  <c r="V27" i="68" s="1"/>
  <c r="R18" i="68"/>
  <c r="R4" i="68"/>
  <c r="R20" i="68"/>
  <c r="R6" i="68"/>
  <c r="R22" i="68"/>
  <c r="U22" i="68" s="1"/>
  <c r="R8" i="68"/>
  <c r="R10" i="68"/>
  <c r="Z10" i="68" s="1"/>
  <c r="R12" i="68"/>
  <c r="R3" i="16"/>
  <c r="R12" i="16"/>
  <c r="V12" i="16" s="1"/>
  <c r="R5" i="16"/>
  <c r="X5" i="16" s="1"/>
  <c r="R7" i="16"/>
  <c r="R11" i="16"/>
  <c r="W11" i="16" s="1"/>
  <c r="R13" i="16"/>
  <c r="W13" i="16" s="1"/>
  <c r="R2" i="16"/>
  <c r="R4" i="16"/>
  <c r="R6" i="16"/>
  <c r="T11" i="57" s="1"/>
  <c r="R8" i="16"/>
  <c r="V8" i="16" s="1"/>
  <c r="R10" i="16"/>
  <c r="Y10" i="16" s="1"/>
  <c r="R28" i="15"/>
  <c r="Y28" i="15" s="1"/>
  <c r="Y17" i="15"/>
  <c r="R21" i="15"/>
  <c r="V21" i="15" s="1"/>
  <c r="Z17" i="15"/>
  <c r="R18" i="15"/>
  <c r="R12" i="15"/>
  <c r="Z12" i="15" s="1"/>
  <c r="X11" i="15"/>
  <c r="Y11" i="15"/>
  <c r="AA17" i="15"/>
  <c r="Z11" i="15"/>
  <c r="R3" i="15"/>
  <c r="AA11" i="15"/>
  <c r="R25" i="15"/>
  <c r="Y25" i="15" s="1"/>
  <c r="R19" i="15"/>
  <c r="R5" i="15"/>
  <c r="Y5" i="15" s="1"/>
  <c r="V11" i="15"/>
  <c r="L10" i="57"/>
  <c r="W12" i="15"/>
  <c r="R7" i="15"/>
  <c r="AA7" i="15" s="1"/>
  <c r="R23" i="15"/>
  <c r="Z23" i="15" s="1"/>
  <c r="R9" i="15"/>
  <c r="Y9" i="15" s="1"/>
  <c r="V17" i="15"/>
  <c r="W17" i="15"/>
  <c r="R27" i="15"/>
  <c r="Y27" i="15" s="1"/>
  <c r="W11" i="15"/>
  <c r="R13" i="15"/>
  <c r="X13" i="15" s="1"/>
  <c r="R2" i="15"/>
  <c r="R4" i="15"/>
  <c r="R20" i="15"/>
  <c r="Y20" i="15" s="1"/>
  <c r="R6" i="15"/>
  <c r="G10" i="57" s="1"/>
  <c r="R22" i="15"/>
  <c r="X22" i="15" s="1"/>
  <c r="X21" i="15"/>
  <c r="R8" i="15"/>
  <c r="AA8" i="15" s="1"/>
  <c r="R24" i="15"/>
  <c r="W24" i="15" s="1"/>
  <c r="R26" i="15"/>
  <c r="V26" i="15" s="1"/>
  <c r="R10" i="15"/>
  <c r="X10" i="15" s="1"/>
  <c r="R27" i="21"/>
  <c r="W27" i="21" s="1"/>
  <c r="R5" i="21"/>
  <c r="R9" i="21"/>
  <c r="Y9" i="21" s="1"/>
  <c r="R21" i="21"/>
  <c r="Y21" i="21" s="1"/>
  <c r="R18" i="21"/>
  <c r="V18" i="21" s="1"/>
  <c r="R19" i="21"/>
  <c r="AA19" i="21" s="1"/>
  <c r="R4" i="21"/>
  <c r="R13" i="57" s="1"/>
  <c r="R25" i="21"/>
  <c r="X25" i="21" s="1"/>
  <c r="R7" i="21"/>
  <c r="R11" i="21"/>
  <c r="V11" i="21" s="1"/>
  <c r="R3" i="21"/>
  <c r="Q13" i="57" s="1"/>
  <c r="X8" i="21"/>
  <c r="W5" i="21"/>
  <c r="X5" i="21"/>
  <c r="R20" i="21"/>
  <c r="V20" i="21" s="1"/>
  <c r="R13" i="21"/>
  <c r="AA13" i="21" s="1"/>
  <c r="R22" i="21"/>
  <c r="AA22" i="21" s="1"/>
  <c r="R2" i="21"/>
  <c r="P13" i="57" s="1"/>
  <c r="R24" i="21"/>
  <c r="Y24" i="21" s="1"/>
  <c r="R6" i="21"/>
  <c r="R8" i="21"/>
  <c r="Y8" i="21" s="1"/>
  <c r="R10" i="21"/>
  <c r="AA10" i="21" s="1"/>
  <c r="R26" i="21"/>
  <c r="X26" i="21" s="1"/>
  <c r="R12" i="21"/>
  <c r="Z12" i="21" s="1"/>
  <c r="R28" i="21"/>
  <c r="W28" i="21" s="1"/>
  <c r="R17" i="21"/>
  <c r="U17" i="21" s="1"/>
  <c r="V27" i="21"/>
  <c r="V5" i="21"/>
  <c r="R23" i="21"/>
  <c r="R21" i="71"/>
  <c r="R23" i="71"/>
  <c r="R3" i="71"/>
  <c r="V3" i="71" s="1"/>
  <c r="R5" i="71"/>
  <c r="Z5" i="71" s="1"/>
  <c r="R7" i="71"/>
  <c r="U8" i="57" s="1"/>
  <c r="R25" i="71"/>
  <c r="Z25" i="71" s="1"/>
  <c r="V9" i="71"/>
  <c r="R13" i="71"/>
  <c r="Z13" i="71" s="1"/>
  <c r="R27" i="71"/>
  <c r="Z27" i="71" s="1"/>
  <c r="R18" i="71"/>
  <c r="V6" i="71"/>
  <c r="R20" i="71"/>
  <c r="R24" i="71"/>
  <c r="Z24" i="71" s="1"/>
  <c r="W6" i="71"/>
  <c r="R10" i="71"/>
  <c r="X10" i="71" s="1"/>
  <c r="R12" i="71"/>
  <c r="X12" i="71" s="1"/>
  <c r="E8" i="57"/>
  <c r="R19" i="13"/>
  <c r="R17" i="13"/>
  <c r="R3" i="13"/>
  <c r="Q9" i="57" s="1"/>
  <c r="R11" i="13"/>
  <c r="AA11" i="13" s="1"/>
  <c r="V22" i="13"/>
  <c r="R24" i="13"/>
  <c r="Y24" i="13" s="1"/>
  <c r="X22" i="13"/>
  <c r="Y22" i="13"/>
  <c r="Z22" i="13"/>
  <c r="AA22" i="13"/>
  <c r="X27" i="13"/>
  <c r="Y27" i="13"/>
  <c r="Z13" i="13"/>
  <c r="W17" i="13"/>
  <c r="N9" i="57"/>
  <c r="AA27" i="13"/>
  <c r="R21" i="13"/>
  <c r="Z21" i="13" s="1"/>
  <c r="R23" i="13"/>
  <c r="Z23" i="13" s="1"/>
  <c r="R9" i="13"/>
  <c r="Z9" i="13" s="1"/>
  <c r="R25" i="13"/>
  <c r="V25" i="13" s="1"/>
  <c r="R13" i="13"/>
  <c r="Y13" i="13" s="1"/>
  <c r="R2" i="13"/>
  <c r="R18" i="13"/>
  <c r="R4" i="13"/>
  <c r="R5" i="13"/>
  <c r="AA5" i="13" s="1"/>
  <c r="R20" i="13"/>
  <c r="Y20" i="13" s="1"/>
  <c r="R6" i="13"/>
  <c r="Z6" i="13" s="1"/>
  <c r="R7" i="13"/>
  <c r="AA7" i="13" s="1"/>
  <c r="R8" i="13"/>
  <c r="AA8" i="13" s="1"/>
  <c r="R10" i="13"/>
  <c r="Y10" i="13" s="1"/>
  <c r="R26" i="13"/>
  <c r="X26" i="13" s="1"/>
  <c r="R28" i="13"/>
  <c r="V28" i="13" s="1"/>
  <c r="R12" i="13"/>
  <c r="X12" i="13" s="1"/>
  <c r="Y22" i="6"/>
  <c r="X8" i="6"/>
  <c r="AA8" i="6"/>
  <c r="Z19" i="6"/>
  <c r="W5" i="6"/>
  <c r="AA5" i="6"/>
  <c r="Y5" i="6"/>
  <c r="F4" i="57"/>
  <c r="X5" i="6"/>
  <c r="W19" i="6"/>
  <c r="AA19" i="6"/>
  <c r="Y19" i="6"/>
  <c r="Y27" i="6"/>
  <c r="X27" i="6"/>
  <c r="AA27" i="6"/>
  <c r="W27" i="6"/>
  <c r="Z27" i="6"/>
  <c r="Y20" i="6"/>
  <c r="X24" i="6"/>
  <c r="Z22" i="6"/>
  <c r="Y24" i="6"/>
  <c r="Y8" i="6"/>
  <c r="Z24" i="6"/>
  <c r="X22" i="6"/>
  <c r="AA24" i="6"/>
  <c r="Z8" i="6"/>
  <c r="V8" i="6"/>
  <c r="I4" i="57"/>
  <c r="Z5" i="6"/>
  <c r="X19" i="6"/>
  <c r="AA22" i="6"/>
  <c r="R10" i="6"/>
  <c r="W10" i="6" s="1"/>
  <c r="R12" i="6"/>
  <c r="Y12" i="6" s="1"/>
  <c r="W24" i="6"/>
  <c r="R26" i="6"/>
  <c r="W26" i="6" s="1"/>
  <c r="R17" i="6"/>
  <c r="V17" i="6" s="1"/>
  <c r="R28" i="6"/>
  <c r="Z28" i="6" s="1"/>
  <c r="R3" i="6"/>
  <c r="Z3" i="6" s="1"/>
  <c r="R18" i="6"/>
  <c r="U18" i="6" s="1"/>
  <c r="R20" i="6"/>
  <c r="R6" i="6"/>
  <c r="R4" i="6"/>
  <c r="W7" i="6"/>
  <c r="R9" i="6"/>
  <c r="X9" i="6" s="1"/>
  <c r="R23" i="6"/>
  <c r="V23" i="6" s="1"/>
  <c r="R11" i="6"/>
  <c r="W11" i="6" s="1"/>
  <c r="R25" i="6"/>
  <c r="X25" i="6" s="1"/>
  <c r="W8" i="6"/>
  <c r="R13" i="6"/>
  <c r="N4" i="57" s="1"/>
  <c r="Y23" i="68" l="1"/>
  <c r="U23" i="68"/>
  <c r="Y8" i="68"/>
  <c r="U8" i="68"/>
  <c r="G33" i="119"/>
  <c r="G36" i="119"/>
  <c r="Y17" i="11"/>
  <c r="U17" i="11"/>
  <c r="AA22" i="11"/>
  <c r="U22" i="11"/>
  <c r="Z18" i="11"/>
  <c r="U18" i="11"/>
  <c r="AA6" i="11"/>
  <c r="X6" i="11"/>
  <c r="V6" i="11"/>
  <c r="V21" i="11"/>
  <c r="U21" i="11"/>
  <c r="Y19" i="11"/>
  <c r="U19" i="11"/>
  <c r="AA23" i="11"/>
  <c r="U23" i="11"/>
  <c r="X20" i="11"/>
  <c r="U20" i="11"/>
  <c r="V7" i="29"/>
  <c r="U7" i="29"/>
  <c r="Z22" i="29"/>
  <c r="U22" i="29"/>
  <c r="Z8" i="29"/>
  <c r="X6" i="29"/>
  <c r="Y11" i="29"/>
  <c r="W11" i="29"/>
  <c r="V11" i="29"/>
  <c r="W22" i="29"/>
  <c r="V22" i="29"/>
  <c r="W28" i="29"/>
  <c r="G34" i="119"/>
  <c r="G31" i="119"/>
  <c r="G32" i="119"/>
  <c r="G30" i="119"/>
  <c r="X8" i="71"/>
  <c r="U8" i="71"/>
  <c r="V11" i="71"/>
  <c r="Y11" i="71"/>
  <c r="AA23" i="71"/>
  <c r="U23" i="71"/>
  <c r="I8" i="57"/>
  <c r="V8" i="71"/>
  <c r="L8" i="57"/>
  <c r="X11" i="71"/>
  <c r="AA6" i="71"/>
  <c r="U31" i="57"/>
  <c r="U32" i="57"/>
  <c r="U33" i="57"/>
  <c r="U34" i="57"/>
  <c r="U35" i="57"/>
  <c r="U36" i="57"/>
  <c r="U30" i="57"/>
  <c r="U54" i="57"/>
  <c r="U59" i="57"/>
  <c r="U57" i="57"/>
  <c r="U55" i="57"/>
  <c r="U58" i="57"/>
  <c r="U53" i="57"/>
  <c r="U56" i="57"/>
  <c r="S26" i="109"/>
  <c r="U18" i="109"/>
  <c r="T18" i="109"/>
  <c r="X26" i="109"/>
  <c r="V9" i="109"/>
  <c r="T9" i="109"/>
  <c r="V26" i="109"/>
  <c r="U26" i="109"/>
  <c r="S18" i="109"/>
  <c r="S3" i="109"/>
  <c r="W26" i="109"/>
  <c r="V21" i="109"/>
  <c r="W18" i="109"/>
  <c r="T25" i="109"/>
  <c r="V18" i="109"/>
  <c r="S25" i="109"/>
  <c r="T20" i="109"/>
  <c r="W4" i="109"/>
  <c r="X18" i="109"/>
  <c r="V24" i="109"/>
  <c r="T24" i="109"/>
  <c r="S24" i="109"/>
  <c r="W24" i="109"/>
  <c r="U24" i="109"/>
  <c r="U7" i="109"/>
  <c r="T7" i="109"/>
  <c r="X17" i="109"/>
  <c r="V17" i="109"/>
  <c r="S7" i="109"/>
  <c r="X7" i="109"/>
  <c r="U17" i="109"/>
  <c r="U3" i="109"/>
  <c r="T17" i="109"/>
  <c r="W7" i="109"/>
  <c r="V11" i="109"/>
  <c r="S11" i="109"/>
  <c r="S17" i="109"/>
  <c r="W25" i="109"/>
  <c r="X27" i="109"/>
  <c r="W27" i="109"/>
  <c r="T27" i="109"/>
  <c r="U4" i="109"/>
  <c r="V25" i="109"/>
  <c r="S27" i="109"/>
  <c r="U21" i="109"/>
  <c r="S21" i="109"/>
  <c r="W21" i="109"/>
  <c r="T4" i="109"/>
  <c r="W19" i="109"/>
  <c r="U19" i="109"/>
  <c r="T19" i="109"/>
  <c r="W11" i="109"/>
  <c r="S2" i="109"/>
  <c r="X2" i="109"/>
  <c r="V2" i="109"/>
  <c r="U2" i="109"/>
  <c r="T2" i="109"/>
  <c r="W2" i="109"/>
  <c r="W10" i="109"/>
  <c r="V10" i="109"/>
  <c r="U10" i="109"/>
  <c r="T10" i="109"/>
  <c r="S10" i="109"/>
  <c r="W8" i="109"/>
  <c r="V8" i="109"/>
  <c r="U8" i="109"/>
  <c r="T8" i="109"/>
  <c r="S8" i="109"/>
  <c r="W6" i="109"/>
  <c r="V6" i="109"/>
  <c r="U6" i="109"/>
  <c r="T6" i="109"/>
  <c r="S6" i="109"/>
  <c r="X6" i="109"/>
  <c r="X8" i="109"/>
  <c r="X10" i="109"/>
  <c r="Z11" i="52"/>
  <c r="Z14" i="52"/>
  <c r="Z13" i="52"/>
  <c r="Z12" i="52"/>
  <c r="Z10" i="52"/>
  <c r="Z9" i="52"/>
  <c r="U6" i="52"/>
  <c r="AA9" i="52" s="1"/>
  <c r="V9" i="52"/>
  <c r="W10" i="52"/>
  <c r="X12" i="58"/>
  <c r="M19" i="57"/>
  <c r="Y2" i="58"/>
  <c r="C19" i="57"/>
  <c r="Z2" i="58"/>
  <c r="W7" i="58"/>
  <c r="U7" i="58"/>
  <c r="W22" i="58"/>
  <c r="U22" i="58"/>
  <c r="V7" i="23"/>
  <c r="U7" i="23"/>
  <c r="AA8" i="23"/>
  <c r="U8" i="23"/>
  <c r="X6" i="23"/>
  <c r="U6" i="23"/>
  <c r="Y2" i="23"/>
  <c r="U2" i="23"/>
  <c r="W2" i="23"/>
  <c r="V5" i="23"/>
  <c r="U5" i="23"/>
  <c r="Z4" i="23"/>
  <c r="U4" i="23"/>
  <c r="X3" i="23"/>
  <c r="U3" i="23"/>
  <c r="W5" i="23"/>
  <c r="AA11" i="23"/>
  <c r="AA12" i="23"/>
  <c r="X12" i="23"/>
  <c r="V10" i="23"/>
  <c r="Z12" i="23"/>
  <c r="M14" i="57"/>
  <c r="Z7" i="23"/>
  <c r="W4" i="23"/>
  <c r="AA7" i="23"/>
  <c r="V4" i="23"/>
  <c r="H14" i="57"/>
  <c r="W7" i="23"/>
  <c r="AA10" i="23"/>
  <c r="X7" i="23"/>
  <c r="Y7" i="23"/>
  <c r="V3" i="23"/>
  <c r="W20" i="23"/>
  <c r="Z20" i="23"/>
  <c r="AA4" i="23"/>
  <c r="V20" i="23"/>
  <c r="V12" i="23"/>
  <c r="W7" i="11"/>
  <c r="X7" i="11"/>
  <c r="AA3" i="11"/>
  <c r="Z3" i="11"/>
  <c r="Y22" i="11"/>
  <c r="X22" i="11"/>
  <c r="W22" i="11"/>
  <c r="V22" i="11"/>
  <c r="W2" i="11"/>
  <c r="Z22" i="11"/>
  <c r="Y13" i="11"/>
  <c r="X13" i="11"/>
  <c r="V19" i="11"/>
  <c r="Z13" i="11"/>
  <c r="AA13" i="11"/>
  <c r="AA17" i="11"/>
  <c r="Y7" i="16"/>
  <c r="U7" i="16"/>
  <c r="AA7" i="68"/>
  <c r="U7" i="68"/>
  <c r="X3" i="68"/>
  <c r="X28" i="68"/>
  <c r="Y7" i="68"/>
  <c r="Z7" i="68"/>
  <c r="Y3" i="68"/>
  <c r="X7" i="68"/>
  <c r="V6" i="68"/>
  <c r="T21" i="57"/>
  <c r="U6" i="68"/>
  <c r="AA25" i="68"/>
  <c r="D21" i="57"/>
  <c r="V3" i="68"/>
  <c r="W3" i="68"/>
  <c r="Z3" i="68"/>
  <c r="AA3" i="68"/>
  <c r="Z26" i="68"/>
  <c r="AA21" i="68"/>
  <c r="V7" i="68"/>
  <c r="V21" i="68"/>
  <c r="H21" i="57"/>
  <c r="W7" i="68"/>
  <c r="W21" i="68"/>
  <c r="V6" i="86"/>
  <c r="T24" i="57"/>
  <c r="U6" i="86"/>
  <c r="AA28" i="86"/>
  <c r="Z17" i="86"/>
  <c r="X7" i="86"/>
  <c r="U7" i="86"/>
  <c r="V21" i="86"/>
  <c r="U21" i="86"/>
  <c r="Z12" i="86"/>
  <c r="AA12" i="86"/>
  <c r="AA5" i="86"/>
  <c r="S24" i="57"/>
  <c r="U5" i="86"/>
  <c r="Z19" i="86"/>
  <c r="U19" i="86"/>
  <c r="AA17" i="86"/>
  <c r="V17" i="86"/>
  <c r="AA20" i="86"/>
  <c r="U20" i="86"/>
  <c r="W17" i="86"/>
  <c r="V22" i="86"/>
  <c r="U22" i="86"/>
  <c r="X17" i="86"/>
  <c r="V9" i="21"/>
  <c r="AA7" i="21"/>
  <c r="U7" i="21"/>
  <c r="Y5" i="21"/>
  <c r="U5" i="21"/>
  <c r="S13" i="57"/>
  <c r="AA6" i="21"/>
  <c r="T13" i="57"/>
  <c r="U6" i="21"/>
  <c r="AA18" i="21"/>
  <c r="AA5" i="21"/>
  <c r="F13" i="57"/>
  <c r="Z5" i="21"/>
  <c r="Y21" i="31"/>
  <c r="U21" i="31"/>
  <c r="Z5" i="31"/>
  <c r="U5" i="31"/>
  <c r="X7" i="31"/>
  <c r="U7" i="31"/>
  <c r="V20" i="31"/>
  <c r="U20" i="31"/>
  <c r="X10" i="31"/>
  <c r="W10" i="31"/>
  <c r="V10" i="31"/>
  <c r="K17" i="57"/>
  <c r="Z6" i="31"/>
  <c r="AA6" i="31"/>
  <c r="X6" i="31"/>
  <c r="X23" i="31"/>
  <c r="G17" i="57"/>
  <c r="X8" i="31"/>
  <c r="I17" i="57"/>
  <c r="Y23" i="29"/>
  <c r="AA23" i="29"/>
  <c r="Z23" i="29"/>
  <c r="AA6" i="29"/>
  <c r="U6" i="29"/>
  <c r="X25" i="29"/>
  <c r="W25" i="29"/>
  <c r="W5" i="29"/>
  <c r="S16" i="57"/>
  <c r="U5" i="29"/>
  <c r="AA19" i="29"/>
  <c r="U19" i="29"/>
  <c r="X23" i="29"/>
  <c r="V25" i="29"/>
  <c r="Y25" i="29"/>
  <c r="Y20" i="29"/>
  <c r="U20" i="29"/>
  <c r="AA25" i="29"/>
  <c r="Z4" i="29"/>
  <c r="R16" i="57"/>
  <c r="U4" i="29"/>
  <c r="V21" i="29"/>
  <c r="U21" i="29"/>
  <c r="W23" i="29"/>
  <c r="Z22" i="50"/>
  <c r="U22" i="50"/>
  <c r="Z26" i="50"/>
  <c r="Y26" i="50"/>
  <c r="AA12" i="50"/>
  <c r="X23" i="50"/>
  <c r="W12" i="50"/>
  <c r="K18" i="57"/>
  <c r="V22" i="71"/>
  <c r="U22" i="71"/>
  <c r="Z28" i="71"/>
  <c r="Y10" i="71"/>
  <c r="AA28" i="71"/>
  <c r="Z9" i="71"/>
  <c r="W2" i="71"/>
  <c r="W28" i="71"/>
  <c r="X2" i="71"/>
  <c r="W4" i="71"/>
  <c r="X4" i="71"/>
  <c r="V28" i="71"/>
  <c r="AA2" i="71"/>
  <c r="Y28" i="71"/>
  <c r="U2" i="71"/>
  <c r="W9" i="71"/>
  <c r="Z4" i="71"/>
  <c r="X9" i="71"/>
  <c r="AA4" i="71"/>
  <c r="Y9" i="71"/>
  <c r="Y4" i="71"/>
  <c r="J8" i="57"/>
  <c r="C8" i="57"/>
  <c r="Y2" i="71"/>
  <c r="AA11" i="71"/>
  <c r="AA5" i="71"/>
  <c r="X7" i="71"/>
  <c r="U7" i="71"/>
  <c r="V2" i="71"/>
  <c r="AA26" i="6"/>
  <c r="V3" i="6"/>
  <c r="Z17" i="6"/>
  <c r="AA18" i="6"/>
  <c r="Z21" i="6"/>
  <c r="U21" i="6"/>
  <c r="Y17" i="6"/>
  <c r="Y21" i="6"/>
  <c r="W21" i="6"/>
  <c r="T4" i="57"/>
  <c r="U6" i="6"/>
  <c r="V19" i="6"/>
  <c r="Z20" i="6"/>
  <c r="U20" i="6"/>
  <c r="V22" i="6"/>
  <c r="U22" i="6"/>
  <c r="V5" i="6"/>
  <c r="S4" i="57"/>
  <c r="U5" i="6"/>
  <c r="Z6" i="58"/>
  <c r="U6" i="58"/>
  <c r="X10" i="58"/>
  <c r="W10" i="58"/>
  <c r="Y22" i="58"/>
  <c r="AA22" i="58"/>
  <c r="AA4" i="58"/>
  <c r="R19" i="57"/>
  <c r="U4" i="58"/>
  <c r="AA21" i="58"/>
  <c r="Z21" i="58"/>
  <c r="X13" i="58"/>
  <c r="X21" i="58"/>
  <c r="Z28" i="58"/>
  <c r="Z25" i="58"/>
  <c r="X22" i="58"/>
  <c r="V21" i="58"/>
  <c r="U21" i="58"/>
  <c r="W19" i="58"/>
  <c r="U19" i="58"/>
  <c r="V22" i="58"/>
  <c r="W21" i="58"/>
  <c r="V10" i="58"/>
  <c r="V4" i="58"/>
  <c r="X5" i="58"/>
  <c r="S19" i="57"/>
  <c r="U5" i="58"/>
  <c r="W20" i="58"/>
  <c r="U20" i="58"/>
  <c r="AA6" i="16"/>
  <c r="U6" i="16"/>
  <c r="V5" i="16"/>
  <c r="S11" i="57"/>
  <c r="U5" i="16"/>
  <c r="V20" i="71"/>
  <c r="U20" i="71"/>
  <c r="W5" i="71"/>
  <c r="U5" i="71"/>
  <c r="S8" i="57"/>
  <c r="AA21" i="71"/>
  <c r="U21" i="71"/>
  <c r="Z11" i="71"/>
  <c r="W7" i="71"/>
  <c r="Y6" i="71"/>
  <c r="T8" i="57"/>
  <c r="U6" i="71"/>
  <c r="X23" i="68"/>
  <c r="W23" i="68"/>
  <c r="X26" i="68"/>
  <c r="U3" i="68"/>
  <c r="Z4" i="53"/>
  <c r="R7" i="57"/>
  <c r="U4" i="53"/>
  <c r="V19" i="24"/>
  <c r="U19" i="24"/>
  <c r="W20" i="24"/>
  <c r="X21" i="24"/>
  <c r="Y21" i="24"/>
  <c r="AA21" i="24"/>
  <c r="Y13" i="23"/>
  <c r="Y12" i="23"/>
  <c r="W6" i="23"/>
  <c r="W19" i="23"/>
  <c r="Y4" i="23"/>
  <c r="V6" i="23"/>
  <c r="Y10" i="23"/>
  <c r="V19" i="23"/>
  <c r="Z3" i="23"/>
  <c r="W10" i="23"/>
  <c r="Y3" i="23"/>
  <c r="X4" i="23"/>
  <c r="K14" i="57"/>
  <c r="X20" i="23"/>
  <c r="U20" i="23"/>
  <c r="V23" i="50"/>
  <c r="W27" i="50"/>
  <c r="Y11" i="50"/>
  <c r="Z27" i="50"/>
  <c r="W26" i="50"/>
  <c r="AA20" i="50"/>
  <c r="S18" i="57"/>
  <c r="U5" i="50"/>
  <c r="W23" i="50"/>
  <c r="D18" i="57"/>
  <c r="Y3" i="50"/>
  <c r="AA3" i="50"/>
  <c r="V26" i="50"/>
  <c r="AA27" i="50"/>
  <c r="Q18" i="57"/>
  <c r="W19" i="50"/>
  <c r="X27" i="50"/>
  <c r="Z23" i="50"/>
  <c r="V28" i="50"/>
  <c r="F18" i="57"/>
  <c r="Z3" i="50"/>
  <c r="X12" i="50"/>
  <c r="U3" i="50"/>
  <c r="Y23" i="50"/>
  <c r="X26" i="50"/>
  <c r="Y12" i="50"/>
  <c r="E18" i="57"/>
  <c r="W3" i="50"/>
  <c r="Z4" i="50"/>
  <c r="V5" i="50"/>
  <c r="W4" i="50"/>
  <c r="W20" i="50"/>
  <c r="Y4" i="50"/>
  <c r="AA22" i="50"/>
  <c r="L18" i="57"/>
  <c r="Z20" i="50"/>
  <c r="V20" i="50"/>
  <c r="X11" i="50"/>
  <c r="V11" i="50"/>
  <c r="X21" i="8"/>
  <c r="F5" i="57"/>
  <c r="S5" i="57"/>
  <c r="U5" i="8"/>
  <c r="X2" i="8"/>
  <c r="V21" i="8"/>
  <c r="Y2" i="8"/>
  <c r="V17" i="8"/>
  <c r="Z21" i="8"/>
  <c r="C5" i="57"/>
  <c r="Y21" i="8"/>
  <c r="Z20" i="8"/>
  <c r="U20" i="8"/>
  <c r="AA2" i="8"/>
  <c r="Z17" i="8"/>
  <c r="Z2" i="8"/>
  <c r="V2" i="8"/>
  <c r="W17" i="8"/>
  <c r="X11" i="24"/>
  <c r="V21" i="24"/>
  <c r="W18" i="24"/>
  <c r="Z22" i="24"/>
  <c r="Z28" i="68"/>
  <c r="Z24" i="68"/>
  <c r="W24" i="68"/>
  <c r="W28" i="68"/>
  <c r="AA28" i="68"/>
  <c r="X24" i="68"/>
  <c r="Y24" i="68"/>
  <c r="V28" i="68"/>
  <c r="AA26" i="68"/>
  <c r="V5" i="68"/>
  <c r="U5" i="68"/>
  <c r="AA20" i="68"/>
  <c r="U20" i="68"/>
  <c r="Y26" i="68"/>
  <c r="Z23" i="68"/>
  <c r="AA24" i="68"/>
  <c r="V23" i="68"/>
  <c r="AA2" i="10"/>
  <c r="D6" i="57"/>
  <c r="W17" i="10"/>
  <c r="W27" i="10"/>
  <c r="X27" i="10"/>
  <c r="Z27" i="10"/>
  <c r="Y27" i="10"/>
  <c r="W10" i="10"/>
  <c r="X2" i="10"/>
  <c r="W2" i="10"/>
  <c r="W24" i="10"/>
  <c r="V6" i="90"/>
  <c r="AA23" i="90"/>
  <c r="V8" i="90"/>
  <c r="V4" i="90"/>
  <c r="Z8" i="90"/>
  <c r="Z10" i="90"/>
  <c r="Y8" i="90"/>
  <c r="AA10" i="90"/>
  <c r="K25" i="57"/>
  <c r="X8" i="90"/>
  <c r="Y10" i="90"/>
  <c r="V10" i="90"/>
  <c r="Z4" i="90"/>
  <c r="W10" i="90"/>
  <c r="AA4" i="90"/>
  <c r="W4" i="90"/>
  <c r="AA8" i="90"/>
  <c r="Y4" i="90"/>
  <c r="X4" i="90"/>
  <c r="Z24" i="53"/>
  <c r="W24" i="53"/>
  <c r="W26" i="53"/>
  <c r="V28" i="53"/>
  <c r="AA26" i="53"/>
  <c r="Z26" i="53"/>
  <c r="X26" i="53"/>
  <c r="V26" i="53"/>
  <c r="V20" i="53"/>
  <c r="W2" i="53"/>
  <c r="X10" i="53"/>
  <c r="AA11" i="53"/>
  <c r="P27" i="119"/>
  <c r="C27" i="119"/>
  <c r="V20" i="98"/>
  <c r="W21" i="98"/>
  <c r="Z27" i="98"/>
  <c r="Z18" i="98"/>
  <c r="Z23" i="98"/>
  <c r="AA18" i="98"/>
  <c r="R27" i="119"/>
  <c r="E27" i="119"/>
  <c r="Z22" i="98"/>
  <c r="Y22" i="98"/>
  <c r="AA22" i="98"/>
  <c r="X22" i="98"/>
  <c r="V21" i="98"/>
  <c r="Y27" i="98"/>
  <c r="AA23" i="98"/>
  <c r="Q32" i="119"/>
  <c r="Q36" i="119"/>
  <c r="Q33" i="119"/>
  <c r="Q35" i="119"/>
  <c r="Q31" i="119"/>
  <c r="Q30" i="119"/>
  <c r="Q34" i="119"/>
  <c r="X27" i="98"/>
  <c r="AA21" i="98"/>
  <c r="V27" i="98"/>
  <c r="AA20" i="98"/>
  <c r="Z20" i="98"/>
  <c r="W17" i="98"/>
  <c r="V17" i="98"/>
  <c r="AA17" i="98"/>
  <c r="X18" i="98"/>
  <c r="X20" i="98"/>
  <c r="Z26" i="98"/>
  <c r="Y26" i="98"/>
  <c r="V26" i="98"/>
  <c r="W26" i="98"/>
  <c r="X26" i="98"/>
  <c r="W18" i="98"/>
  <c r="Y20" i="98"/>
  <c r="V18" i="98"/>
  <c r="Y5" i="94"/>
  <c r="Y19" i="94"/>
  <c r="Y18" i="94"/>
  <c r="U18" i="94"/>
  <c r="J26" i="57"/>
  <c r="AA2" i="94"/>
  <c r="P26" i="57"/>
  <c r="U2" i="94"/>
  <c r="Y9" i="94"/>
  <c r="Z19" i="94"/>
  <c r="Z21" i="94"/>
  <c r="F26" i="57"/>
  <c r="V19" i="94"/>
  <c r="X19" i="94"/>
  <c r="AA8" i="94"/>
  <c r="W17" i="94"/>
  <c r="U17" i="94"/>
  <c r="Y24" i="94"/>
  <c r="V9" i="94"/>
  <c r="AA11" i="94"/>
  <c r="W8" i="94"/>
  <c r="AA3" i="94"/>
  <c r="Q26" i="57"/>
  <c r="U3" i="94"/>
  <c r="Y21" i="94"/>
  <c r="X20" i="94"/>
  <c r="V18" i="90"/>
  <c r="Y25" i="90"/>
  <c r="V13" i="90"/>
  <c r="V23" i="90"/>
  <c r="I25" i="57"/>
  <c r="Y12" i="86"/>
  <c r="X12" i="86"/>
  <c r="W28" i="86"/>
  <c r="V12" i="86"/>
  <c r="X28" i="86"/>
  <c r="Y28" i="86"/>
  <c r="Z28" i="86"/>
  <c r="W22" i="86"/>
  <c r="Y17" i="75"/>
  <c r="U17" i="75"/>
  <c r="AA19" i="75"/>
  <c r="G23" i="57"/>
  <c r="AA5" i="75"/>
  <c r="AA6" i="75"/>
  <c r="Z3" i="75"/>
  <c r="Q23" i="57"/>
  <c r="U3" i="75"/>
  <c r="Z24" i="75"/>
  <c r="W3" i="75"/>
  <c r="Z19" i="75"/>
  <c r="X6" i="75"/>
  <c r="V4" i="75"/>
  <c r="R23" i="57"/>
  <c r="U4" i="75"/>
  <c r="Z6" i="75"/>
  <c r="Y18" i="75"/>
  <c r="U18" i="75"/>
  <c r="V10" i="75"/>
  <c r="M23" i="57"/>
  <c r="W2" i="75"/>
  <c r="U2" i="75"/>
  <c r="P23" i="57"/>
  <c r="W19" i="75"/>
  <c r="U19" i="75"/>
  <c r="Y24" i="75"/>
  <c r="V9" i="75"/>
  <c r="AA28" i="75"/>
  <c r="Z12" i="75"/>
  <c r="P22" i="57"/>
  <c r="AA2" i="65"/>
  <c r="X24" i="65"/>
  <c r="AA24" i="65"/>
  <c r="Z24" i="65"/>
  <c r="Y24" i="65"/>
  <c r="V10" i="65"/>
  <c r="AA10" i="65"/>
  <c r="Z10" i="65"/>
  <c r="Y10" i="65"/>
  <c r="K22" i="57"/>
  <c r="C22" i="57"/>
  <c r="Y25" i="65"/>
  <c r="W22" i="65"/>
  <c r="AA22" i="65"/>
  <c r="Z22" i="65"/>
  <c r="Z2" i="65"/>
  <c r="U18" i="65"/>
  <c r="AA18" i="65"/>
  <c r="W13" i="65"/>
  <c r="X8" i="65"/>
  <c r="AA8" i="65"/>
  <c r="N22" i="57"/>
  <c r="Z18" i="65"/>
  <c r="V18" i="65"/>
  <c r="Z6" i="65"/>
  <c r="W6" i="65"/>
  <c r="V2" i="65"/>
  <c r="X25" i="65"/>
  <c r="AA13" i="65"/>
  <c r="Z20" i="65"/>
  <c r="Y7" i="65"/>
  <c r="Y22" i="65"/>
  <c r="Z7" i="65"/>
  <c r="W20" i="65"/>
  <c r="Y2" i="65"/>
  <c r="Y6" i="65"/>
  <c r="V25" i="65"/>
  <c r="AA25" i="65"/>
  <c r="Z13" i="65"/>
  <c r="W24" i="65"/>
  <c r="R22" i="57"/>
  <c r="U4" i="65"/>
  <c r="Y4" i="65"/>
  <c r="X10" i="65"/>
  <c r="H22" i="57"/>
  <c r="V7" i="65"/>
  <c r="X7" i="65"/>
  <c r="AA7" i="65"/>
  <c r="G22" i="57"/>
  <c r="AA4" i="65"/>
  <c r="X6" i="65"/>
  <c r="U3" i="65"/>
  <c r="W3" i="65"/>
  <c r="Z3" i="65"/>
  <c r="V3" i="65"/>
  <c r="Q22" i="57"/>
  <c r="X3" i="65"/>
  <c r="D22" i="57"/>
  <c r="Y3" i="65"/>
  <c r="Y13" i="65"/>
  <c r="Y18" i="65"/>
  <c r="Z19" i="68"/>
  <c r="U19" i="68"/>
  <c r="E21" i="57"/>
  <c r="R21" i="57"/>
  <c r="U4" i="68"/>
  <c r="V18" i="68"/>
  <c r="U18" i="68"/>
  <c r="AA27" i="68"/>
  <c r="X4" i="68"/>
  <c r="V26" i="68"/>
  <c r="Y5" i="68"/>
  <c r="V19" i="68"/>
  <c r="AA23" i="68"/>
  <c r="V17" i="68"/>
  <c r="U17" i="68"/>
  <c r="W2" i="68"/>
  <c r="U2" i="68"/>
  <c r="P21" i="57"/>
  <c r="Y19" i="68"/>
  <c r="Z27" i="62"/>
  <c r="V27" i="62"/>
  <c r="AA21" i="62"/>
  <c r="X6" i="62"/>
  <c r="Y3" i="62"/>
  <c r="Q20" i="57"/>
  <c r="Y18" i="62"/>
  <c r="X2" i="62"/>
  <c r="W27" i="62"/>
  <c r="AA3" i="62"/>
  <c r="W9" i="62"/>
  <c r="Y9" i="62"/>
  <c r="F20" i="57"/>
  <c r="V21" i="62"/>
  <c r="P20" i="57"/>
  <c r="V11" i="62"/>
  <c r="AA26" i="62"/>
  <c r="Y25" i="62"/>
  <c r="N19" i="57"/>
  <c r="AA10" i="58"/>
  <c r="Y25" i="58"/>
  <c r="W25" i="58"/>
  <c r="AA25" i="58"/>
  <c r="D19" i="57"/>
  <c r="Q19" i="57"/>
  <c r="X25" i="58"/>
  <c r="W25" i="50"/>
  <c r="V25" i="50"/>
  <c r="X25" i="50"/>
  <c r="Y13" i="50"/>
  <c r="AA5" i="50"/>
  <c r="Y5" i="50"/>
  <c r="X5" i="50"/>
  <c r="Z5" i="50"/>
  <c r="Y27" i="50"/>
  <c r="Y25" i="50"/>
  <c r="Z9" i="50"/>
  <c r="V9" i="50"/>
  <c r="Y9" i="50"/>
  <c r="J18" i="57"/>
  <c r="W9" i="50"/>
  <c r="X9" i="50"/>
  <c r="W28" i="50"/>
  <c r="AA8" i="50"/>
  <c r="Z13" i="50"/>
  <c r="Y22" i="50"/>
  <c r="V10" i="50"/>
  <c r="W5" i="50"/>
  <c r="X8" i="50"/>
  <c r="AA25" i="50"/>
  <c r="N18" i="57"/>
  <c r="V13" i="50"/>
  <c r="V22" i="50"/>
  <c r="Z25" i="50"/>
  <c r="AA24" i="50"/>
  <c r="AA4" i="50"/>
  <c r="X10" i="50"/>
  <c r="Z24" i="50"/>
  <c r="W13" i="50"/>
  <c r="U19" i="50"/>
  <c r="AA19" i="50"/>
  <c r="Z19" i="50"/>
  <c r="X19" i="50"/>
  <c r="Y19" i="50"/>
  <c r="AA13" i="50"/>
  <c r="Y28" i="50"/>
  <c r="AA10" i="50"/>
  <c r="Y24" i="50"/>
  <c r="Z28" i="50"/>
  <c r="U4" i="50"/>
  <c r="R18" i="57"/>
  <c r="W10" i="50"/>
  <c r="Z10" i="50"/>
  <c r="X28" i="50"/>
  <c r="V4" i="50"/>
  <c r="X24" i="50"/>
  <c r="W24" i="50"/>
  <c r="V4" i="31"/>
  <c r="R17" i="57"/>
  <c r="U4" i="31"/>
  <c r="W18" i="31"/>
  <c r="U18" i="31"/>
  <c r="D17" i="57"/>
  <c r="Q17" i="57"/>
  <c r="U3" i="31"/>
  <c r="W24" i="31"/>
  <c r="X26" i="31"/>
  <c r="AA9" i="31"/>
  <c r="AA19" i="31"/>
  <c r="U19" i="31"/>
  <c r="W17" i="31"/>
  <c r="U17" i="31"/>
  <c r="Z9" i="31"/>
  <c r="AA8" i="31"/>
  <c r="Y9" i="31"/>
  <c r="Y2" i="31"/>
  <c r="P17" i="57"/>
  <c r="U2" i="31"/>
  <c r="Y24" i="31"/>
  <c r="Y20" i="31"/>
  <c r="W20" i="31"/>
  <c r="AA20" i="31"/>
  <c r="Z24" i="31"/>
  <c r="X20" i="31"/>
  <c r="Z13" i="31"/>
  <c r="AA10" i="31"/>
  <c r="Z20" i="31"/>
  <c r="Z10" i="31"/>
  <c r="Z8" i="31"/>
  <c r="D16" i="57"/>
  <c r="Q16" i="57"/>
  <c r="U3" i="29"/>
  <c r="AA9" i="29"/>
  <c r="Y17" i="29"/>
  <c r="U17" i="29"/>
  <c r="Z9" i="29"/>
  <c r="W9" i="29"/>
  <c r="X11" i="29"/>
  <c r="J16" i="57"/>
  <c r="Y9" i="29"/>
  <c r="X9" i="29"/>
  <c r="AA12" i="29"/>
  <c r="Z2" i="29"/>
  <c r="P16" i="57"/>
  <c r="U2" i="29"/>
  <c r="N16" i="57"/>
  <c r="X18" i="29"/>
  <c r="U18" i="29"/>
  <c r="AA11" i="29"/>
  <c r="Z11" i="29"/>
  <c r="Z20" i="24"/>
  <c r="AA22" i="24"/>
  <c r="AA18" i="24"/>
  <c r="Y20" i="24"/>
  <c r="X22" i="24"/>
  <c r="Y22" i="24"/>
  <c r="X18" i="24"/>
  <c r="H15" i="57"/>
  <c r="V13" i="24"/>
  <c r="Y28" i="24"/>
  <c r="V28" i="24"/>
  <c r="W13" i="24"/>
  <c r="W7" i="24"/>
  <c r="Y18" i="24"/>
  <c r="AA20" i="24"/>
  <c r="Z11" i="24"/>
  <c r="X7" i="24"/>
  <c r="AA17" i="24"/>
  <c r="U17" i="24"/>
  <c r="Y24" i="24"/>
  <c r="Y11" i="24"/>
  <c r="L15" i="57"/>
  <c r="Y4" i="24"/>
  <c r="R15" i="57"/>
  <c r="U4" i="24"/>
  <c r="V20" i="24"/>
  <c r="W11" i="24"/>
  <c r="Z3" i="24"/>
  <c r="U3" i="24"/>
  <c r="Q15" i="57"/>
  <c r="X17" i="24"/>
  <c r="V18" i="24"/>
  <c r="U18" i="24"/>
  <c r="AA13" i="24"/>
  <c r="N15" i="57"/>
  <c r="V24" i="24"/>
  <c r="C15" i="57"/>
  <c r="P15" i="57"/>
  <c r="U2" i="24"/>
  <c r="W17" i="24"/>
  <c r="X8" i="23"/>
  <c r="U19" i="23"/>
  <c r="AA19" i="23"/>
  <c r="Z19" i="23"/>
  <c r="Y19" i="23"/>
  <c r="Y18" i="23"/>
  <c r="Z5" i="23"/>
  <c r="AA5" i="23"/>
  <c r="Y5" i="23"/>
  <c r="F14" i="57"/>
  <c r="W18" i="23"/>
  <c r="V2" i="23"/>
  <c r="C14" i="57"/>
  <c r="Y17" i="23"/>
  <c r="AA22" i="23"/>
  <c r="G14" i="57"/>
  <c r="AA18" i="23"/>
  <c r="W27" i="23"/>
  <c r="V27" i="23"/>
  <c r="Z28" i="23"/>
  <c r="AA28" i="23"/>
  <c r="L14" i="57"/>
  <c r="Y11" i="23"/>
  <c r="X11" i="23"/>
  <c r="W11" i="23"/>
  <c r="V11" i="23"/>
  <c r="X28" i="23"/>
  <c r="V28" i="23"/>
  <c r="Y27" i="23"/>
  <c r="W8" i="23"/>
  <c r="Z13" i="23"/>
  <c r="D14" i="57"/>
  <c r="AA3" i="23"/>
  <c r="Z8" i="23"/>
  <c r="X27" i="23"/>
  <c r="X22" i="23"/>
  <c r="E14" i="57"/>
  <c r="W22" i="23"/>
  <c r="Z22" i="23"/>
  <c r="Y22" i="23"/>
  <c r="W3" i="23"/>
  <c r="Z2" i="23"/>
  <c r="Y8" i="23"/>
  <c r="AA2" i="23"/>
  <c r="AA27" i="23"/>
  <c r="Z17" i="23"/>
  <c r="X10" i="23"/>
  <c r="Y6" i="23"/>
  <c r="AA6" i="23"/>
  <c r="X2" i="23"/>
  <c r="I14" i="57"/>
  <c r="V8" i="23"/>
  <c r="U18" i="23"/>
  <c r="Z18" i="23"/>
  <c r="N14" i="57"/>
  <c r="W13" i="23"/>
  <c r="V13" i="23"/>
  <c r="X18" i="23"/>
  <c r="AA13" i="23"/>
  <c r="V17" i="23"/>
  <c r="X5" i="23"/>
  <c r="Z6" i="23"/>
  <c r="Y4" i="21"/>
  <c r="AA5" i="19"/>
  <c r="F12" i="57"/>
  <c r="X21" i="19"/>
  <c r="I12" i="57"/>
  <c r="V8" i="19"/>
  <c r="X6" i="19"/>
  <c r="W6" i="19"/>
  <c r="G12" i="57"/>
  <c r="V6" i="19"/>
  <c r="AA28" i="19"/>
  <c r="U18" i="19"/>
  <c r="X18" i="19"/>
  <c r="W18" i="19"/>
  <c r="V18" i="19"/>
  <c r="Y18" i="19"/>
  <c r="Z5" i="19"/>
  <c r="AA8" i="19"/>
  <c r="W20" i="19"/>
  <c r="V20" i="19"/>
  <c r="Z28" i="19"/>
  <c r="V28" i="19"/>
  <c r="L12" i="57"/>
  <c r="Z11" i="19"/>
  <c r="V11" i="19"/>
  <c r="Y11" i="19"/>
  <c r="AA11" i="19"/>
  <c r="AA21" i="19"/>
  <c r="Y5" i="19"/>
  <c r="Z21" i="19"/>
  <c r="X4" i="19"/>
  <c r="E12" i="57"/>
  <c r="R12" i="57"/>
  <c r="U4" i="19"/>
  <c r="Z4" i="19"/>
  <c r="Y4" i="19"/>
  <c r="W4" i="19"/>
  <c r="V4" i="19"/>
  <c r="W23" i="19"/>
  <c r="Z23" i="19"/>
  <c r="AA23" i="19"/>
  <c r="Y17" i="19"/>
  <c r="W17" i="19"/>
  <c r="Z8" i="19"/>
  <c r="W21" i="19"/>
  <c r="Z25" i="19"/>
  <c r="Y25" i="19"/>
  <c r="AA25" i="19"/>
  <c r="X25" i="19"/>
  <c r="AA17" i="19"/>
  <c r="X9" i="19"/>
  <c r="AA9" i="19"/>
  <c r="V21" i="19"/>
  <c r="Z6" i="19"/>
  <c r="W12" i="19"/>
  <c r="Y12" i="19"/>
  <c r="X11" i="19"/>
  <c r="V23" i="19"/>
  <c r="Z9" i="19"/>
  <c r="AA4" i="16"/>
  <c r="R11" i="57"/>
  <c r="U4" i="16"/>
  <c r="V9" i="16"/>
  <c r="AA9" i="16"/>
  <c r="Z9" i="16"/>
  <c r="Y9" i="16"/>
  <c r="Y12" i="16"/>
  <c r="W9" i="16"/>
  <c r="J11" i="57"/>
  <c r="M10" i="57"/>
  <c r="Y12" i="15"/>
  <c r="Y4" i="15"/>
  <c r="U4" i="15"/>
  <c r="R10" i="57"/>
  <c r="V2" i="15"/>
  <c r="U2" i="15"/>
  <c r="P10" i="57"/>
  <c r="W10" i="15"/>
  <c r="W6" i="15"/>
  <c r="AA28" i="15"/>
  <c r="W28" i="15"/>
  <c r="X12" i="15"/>
  <c r="X28" i="15"/>
  <c r="Y21" i="15"/>
  <c r="Z28" i="15"/>
  <c r="V28" i="15"/>
  <c r="AA21" i="15"/>
  <c r="Y19" i="15"/>
  <c r="U19" i="15"/>
  <c r="AA12" i="15"/>
  <c r="V12" i="15"/>
  <c r="W18" i="15"/>
  <c r="U18" i="15"/>
  <c r="AA18" i="15"/>
  <c r="X18" i="15"/>
  <c r="Y3" i="15"/>
  <c r="Q10" i="57"/>
  <c r="U3" i="15"/>
  <c r="Z22" i="15"/>
  <c r="I10" i="57"/>
  <c r="Z18" i="15"/>
  <c r="V27" i="13"/>
  <c r="W27" i="13"/>
  <c r="X19" i="13"/>
  <c r="U19" i="13"/>
  <c r="Y4" i="13"/>
  <c r="R9" i="57"/>
  <c r="U4" i="13"/>
  <c r="W2" i="13"/>
  <c r="P9" i="57"/>
  <c r="X5" i="71"/>
  <c r="U3" i="71"/>
  <c r="Q8" i="57"/>
  <c r="Y12" i="71"/>
  <c r="N8" i="57"/>
  <c r="AA3" i="71"/>
  <c r="V10" i="71"/>
  <c r="X3" i="71"/>
  <c r="V12" i="71"/>
  <c r="AA7" i="71"/>
  <c r="P8" i="57"/>
  <c r="W13" i="71"/>
  <c r="Z7" i="71"/>
  <c r="U4" i="71"/>
  <c r="R8" i="57"/>
  <c r="X25" i="53"/>
  <c r="Y28" i="53"/>
  <c r="X11" i="53"/>
  <c r="X28" i="53"/>
  <c r="W25" i="53"/>
  <c r="V25" i="53"/>
  <c r="Y11" i="53"/>
  <c r="V21" i="53"/>
  <c r="Z10" i="53"/>
  <c r="L7" i="57"/>
  <c r="W17" i="53"/>
  <c r="W3" i="53"/>
  <c r="U3" i="53"/>
  <c r="Q7" i="57"/>
  <c r="AA2" i="53"/>
  <c r="Y10" i="53"/>
  <c r="Y7" i="11"/>
  <c r="AA18" i="11"/>
  <c r="Z5" i="11"/>
  <c r="AA10" i="11"/>
  <c r="Y5" i="11"/>
  <c r="Z10" i="11"/>
  <c r="X9" i="11"/>
  <c r="W25" i="11"/>
  <c r="Z7" i="11"/>
  <c r="X11" i="11"/>
  <c r="X17" i="11"/>
  <c r="V7" i="11"/>
  <c r="X10" i="11"/>
  <c r="Y9" i="11"/>
  <c r="W10" i="11"/>
  <c r="AA9" i="11"/>
  <c r="W5" i="11"/>
  <c r="W18" i="11"/>
  <c r="Z9" i="11"/>
  <c r="W17" i="11"/>
  <c r="AA11" i="11"/>
  <c r="X18" i="11"/>
  <c r="X5" i="11"/>
  <c r="Y11" i="11"/>
  <c r="Y18" i="11"/>
  <c r="V18" i="11"/>
  <c r="Z11" i="11"/>
  <c r="H40" i="57"/>
  <c r="Y3" i="11"/>
  <c r="W3" i="11"/>
  <c r="V17" i="11"/>
  <c r="Z5" i="10"/>
  <c r="C6" i="57"/>
  <c r="H6" i="57"/>
  <c r="V2" i="10"/>
  <c r="N6" i="57"/>
  <c r="Y5" i="10"/>
  <c r="AA27" i="10"/>
  <c r="J6" i="57"/>
  <c r="W5" i="10"/>
  <c r="Y28" i="10"/>
  <c r="AA5" i="10"/>
  <c r="V5" i="10"/>
  <c r="Y17" i="10"/>
  <c r="F6" i="57"/>
  <c r="X7" i="10"/>
  <c r="V17" i="10"/>
  <c r="M6" i="57"/>
  <c r="X17" i="10"/>
  <c r="I6" i="57"/>
  <c r="Z17" i="10"/>
  <c r="W7" i="10"/>
  <c r="AA4" i="8"/>
  <c r="R5" i="57"/>
  <c r="U4" i="8"/>
  <c r="W18" i="8"/>
  <c r="U18" i="8"/>
  <c r="K5" i="57"/>
  <c r="Z8" i="8"/>
  <c r="Q5" i="57"/>
  <c r="U3" i="8"/>
  <c r="V11" i="8"/>
  <c r="W8" i="8"/>
  <c r="U2" i="8"/>
  <c r="P5" i="57"/>
  <c r="Y11" i="8"/>
  <c r="W13" i="8"/>
  <c r="N5" i="57"/>
  <c r="L5" i="57"/>
  <c r="X20" i="8"/>
  <c r="Y17" i="8"/>
  <c r="U17" i="8"/>
  <c r="V18" i="8"/>
  <c r="AA24" i="8"/>
  <c r="Y18" i="8"/>
  <c r="Y20" i="8"/>
  <c r="Z18" i="8"/>
  <c r="Y2" i="6"/>
  <c r="C4" i="57"/>
  <c r="V2" i="6"/>
  <c r="U17" i="6"/>
  <c r="AA17" i="6"/>
  <c r="U2" i="6"/>
  <c r="AA20" i="6"/>
  <c r="Z26" i="6"/>
  <c r="W3" i="6"/>
  <c r="Y28" i="6"/>
  <c r="AA2" i="6"/>
  <c r="V26" i="6"/>
  <c r="X28" i="6"/>
  <c r="X8" i="1"/>
  <c r="V8" i="1"/>
  <c r="Z21" i="1"/>
  <c r="X3" i="1"/>
  <c r="AA8" i="1"/>
  <c r="W12" i="10"/>
  <c r="AA10" i="10"/>
  <c r="Y18" i="10"/>
  <c r="AA20" i="10"/>
  <c r="W18" i="10"/>
  <c r="Z6" i="10"/>
  <c r="V10" i="10"/>
  <c r="X18" i="10"/>
  <c r="X28" i="10"/>
  <c r="Z18" i="10"/>
  <c r="Z20" i="10"/>
  <c r="V18" i="10"/>
  <c r="Y10" i="10"/>
  <c r="AA6" i="10"/>
  <c r="Y3" i="10"/>
  <c r="V9" i="10"/>
  <c r="X19" i="10"/>
  <c r="Y26" i="10"/>
  <c r="W11" i="10"/>
  <c r="AA11" i="10"/>
  <c r="X26" i="10"/>
  <c r="X13" i="10"/>
  <c r="Y12" i="10"/>
  <c r="W13" i="10"/>
  <c r="V26" i="10"/>
  <c r="Y11" i="10"/>
  <c r="V13" i="10"/>
  <c r="X11" i="10"/>
  <c r="AA13" i="10"/>
  <c r="Y13" i="10"/>
  <c r="Z11" i="10"/>
  <c r="V20" i="10"/>
  <c r="AA26" i="10"/>
  <c r="X20" i="10"/>
  <c r="W26" i="10"/>
  <c r="X8" i="10"/>
  <c r="Y21" i="10"/>
  <c r="V4" i="10"/>
  <c r="Y4" i="10"/>
  <c r="X4" i="10"/>
  <c r="W4" i="10"/>
  <c r="V19" i="10"/>
  <c r="Z3" i="10"/>
  <c r="X3" i="10"/>
  <c r="W8" i="10"/>
  <c r="X21" i="10"/>
  <c r="X25" i="10"/>
  <c r="V25" i="10"/>
  <c r="AA25" i="10"/>
  <c r="Y25" i="10"/>
  <c r="Z25" i="10"/>
  <c r="Z8" i="10"/>
  <c r="W3" i="10"/>
  <c r="AA8" i="10"/>
  <c r="Z4" i="10"/>
  <c r="Z21" i="10"/>
  <c r="W21" i="10"/>
  <c r="AA3" i="10"/>
  <c r="AA12" i="10"/>
  <c r="Y9" i="10"/>
  <c r="Z9" i="10"/>
  <c r="W9" i="10"/>
  <c r="AA9" i="10"/>
  <c r="AA19" i="10"/>
  <c r="V28" i="10"/>
  <c r="Z12" i="10"/>
  <c r="Z23" i="10"/>
  <c r="X23" i="10"/>
  <c r="AA23" i="10"/>
  <c r="V12" i="10"/>
  <c r="Y23" i="10"/>
  <c r="AA4" i="10"/>
  <c r="V8" i="10"/>
  <c r="W19" i="10"/>
  <c r="AA28" i="10"/>
  <c r="V23" i="10"/>
  <c r="AA21" i="10"/>
  <c r="W23" i="10"/>
  <c r="Z28" i="10"/>
  <c r="Z19" i="10"/>
  <c r="AA7" i="10"/>
  <c r="Y7" i="10"/>
  <c r="V7" i="10"/>
  <c r="AA28" i="11"/>
  <c r="K40" i="57"/>
  <c r="V10" i="11"/>
  <c r="W20" i="11"/>
  <c r="Y27" i="11"/>
  <c r="W27" i="11"/>
  <c r="Z28" i="11"/>
  <c r="X19" i="11"/>
  <c r="W23" i="11"/>
  <c r="X12" i="11"/>
  <c r="X28" i="11"/>
  <c r="V27" i="11"/>
  <c r="Y21" i="11"/>
  <c r="Z17" i="11"/>
  <c r="Y28" i="11"/>
  <c r="AA24" i="11"/>
  <c r="Y12" i="11"/>
  <c r="W24" i="11"/>
  <c r="Z27" i="11"/>
  <c r="X27" i="11"/>
  <c r="V26" i="11"/>
  <c r="X24" i="11"/>
  <c r="AA21" i="11"/>
  <c r="W21" i="11"/>
  <c r="Y24" i="11"/>
  <c r="Y2" i="11"/>
  <c r="X2" i="11"/>
  <c r="X23" i="11"/>
  <c r="V23" i="11"/>
  <c r="V28" i="11"/>
  <c r="X21" i="11"/>
  <c r="V24" i="11"/>
  <c r="AA26" i="11"/>
  <c r="AA19" i="11"/>
  <c r="AA12" i="11"/>
  <c r="Z26" i="11"/>
  <c r="Z23" i="11"/>
  <c r="Y26" i="11"/>
  <c r="Y25" i="11"/>
  <c r="V25" i="11"/>
  <c r="AA25" i="11"/>
  <c r="Z25" i="11"/>
  <c r="W19" i="11"/>
  <c r="Z19" i="11"/>
  <c r="W12" i="11"/>
  <c r="W26" i="11"/>
  <c r="Z21" i="11"/>
  <c r="Y23" i="11"/>
  <c r="V3" i="11"/>
  <c r="D40" i="57"/>
  <c r="V5" i="11"/>
  <c r="F40" i="57"/>
  <c r="I40" i="57"/>
  <c r="V8" i="11"/>
  <c r="N40" i="57"/>
  <c r="V13" i="11"/>
  <c r="M40" i="57"/>
  <c r="V12" i="11"/>
  <c r="V11" i="11"/>
  <c r="L40" i="57"/>
  <c r="E40" i="57"/>
  <c r="V4" i="11"/>
  <c r="V9" i="11"/>
  <c r="J40" i="57"/>
  <c r="C40" i="57"/>
  <c r="V2" i="11"/>
  <c r="V28" i="90"/>
  <c r="Y3" i="90"/>
  <c r="X28" i="90"/>
  <c r="V17" i="90"/>
  <c r="Y26" i="90"/>
  <c r="Z19" i="90"/>
  <c r="AA26" i="90"/>
  <c r="X27" i="90"/>
  <c r="Y19" i="90"/>
  <c r="W21" i="90"/>
  <c r="X26" i="90"/>
  <c r="Z26" i="90"/>
  <c r="Z18" i="90"/>
  <c r="AA18" i="90"/>
  <c r="W26" i="90"/>
  <c r="X12" i="90"/>
  <c r="W18" i="90"/>
  <c r="W19" i="90"/>
  <c r="X18" i="90"/>
  <c r="AA20" i="90"/>
  <c r="V25" i="90"/>
  <c r="Z17" i="90"/>
  <c r="Z25" i="90"/>
  <c r="Z20" i="90"/>
  <c r="Y20" i="90"/>
  <c r="X20" i="90"/>
  <c r="W20" i="90"/>
  <c r="V2" i="90"/>
  <c r="AA21" i="90"/>
  <c r="J25" i="57"/>
  <c r="Y9" i="90"/>
  <c r="Y12" i="90"/>
  <c r="W2" i="90"/>
  <c r="AA27" i="90"/>
  <c r="V27" i="90"/>
  <c r="V5" i="90"/>
  <c r="AA5" i="90"/>
  <c r="AA9" i="90"/>
  <c r="X19" i="90"/>
  <c r="W27" i="90"/>
  <c r="AA3" i="90"/>
  <c r="Z21" i="90"/>
  <c r="Z12" i="90"/>
  <c r="X17" i="90"/>
  <c r="W12" i="90"/>
  <c r="V3" i="90"/>
  <c r="Y21" i="90"/>
  <c r="X5" i="90"/>
  <c r="AA24" i="90"/>
  <c r="V9" i="90"/>
  <c r="AA25" i="90"/>
  <c r="V21" i="90"/>
  <c r="V19" i="90"/>
  <c r="W24" i="90"/>
  <c r="V24" i="90"/>
  <c r="X24" i="90"/>
  <c r="Y24" i="90"/>
  <c r="AA17" i="90"/>
  <c r="X13" i="90"/>
  <c r="Y2" i="90"/>
  <c r="AA2" i="90"/>
  <c r="Z2" i="90"/>
  <c r="W3" i="90"/>
  <c r="Z3" i="90"/>
  <c r="D25" i="57"/>
  <c r="Z9" i="90"/>
  <c r="Y17" i="90"/>
  <c r="W25" i="90"/>
  <c r="X9" i="90"/>
  <c r="Y27" i="90"/>
  <c r="Y5" i="90"/>
  <c r="W5" i="90"/>
  <c r="Z13" i="90"/>
  <c r="Y13" i="90"/>
  <c r="N25" i="57"/>
  <c r="AA13" i="90"/>
  <c r="V12" i="90"/>
  <c r="M25" i="57"/>
  <c r="C25" i="57"/>
  <c r="Z5" i="90"/>
  <c r="Z11" i="98"/>
  <c r="L27" i="57"/>
  <c r="Y11" i="98"/>
  <c r="X11" i="98"/>
  <c r="W11" i="98"/>
  <c r="V11" i="98"/>
  <c r="AA11" i="98"/>
  <c r="R6" i="98"/>
  <c r="Z6" i="98" s="1"/>
  <c r="R9" i="98"/>
  <c r="Z9" i="98" s="1"/>
  <c r="R7" i="98"/>
  <c r="R13" i="98"/>
  <c r="Z13" i="98" s="1"/>
  <c r="R12" i="98"/>
  <c r="R4" i="98"/>
  <c r="AA4" i="98" s="1"/>
  <c r="AA7" i="98"/>
  <c r="AA10" i="98"/>
  <c r="R5" i="98"/>
  <c r="R8" i="98"/>
  <c r="Z8" i="98" s="1"/>
  <c r="AA2" i="98"/>
  <c r="V10" i="98"/>
  <c r="K27" i="57"/>
  <c r="Y10" i="98"/>
  <c r="X10" i="98"/>
  <c r="W10" i="98"/>
  <c r="R2" i="98"/>
  <c r="W2" i="1"/>
  <c r="P3" i="57"/>
  <c r="U2" i="1"/>
  <c r="AA19" i="1"/>
  <c r="U19" i="1"/>
  <c r="V3" i="1"/>
  <c r="Q3" i="57"/>
  <c r="U3" i="1"/>
  <c r="I3" i="57"/>
  <c r="V18" i="1"/>
  <c r="U18" i="1"/>
  <c r="X21" i="1"/>
  <c r="Z8" i="1"/>
  <c r="W21" i="1"/>
  <c r="X2" i="1"/>
  <c r="V21" i="1"/>
  <c r="AA4" i="6"/>
  <c r="U4" i="6"/>
  <c r="R4" i="57"/>
  <c r="X2" i="6"/>
  <c r="W2" i="6"/>
  <c r="Z2" i="6"/>
  <c r="X3" i="6"/>
  <c r="Q4" i="57"/>
  <c r="X17" i="6"/>
  <c r="W13" i="6"/>
  <c r="W17" i="6"/>
  <c r="X12" i="16"/>
  <c r="F11" i="57"/>
  <c r="AA12" i="16"/>
  <c r="W5" i="16"/>
  <c r="AA5" i="16"/>
  <c r="Y5" i="16"/>
  <c r="Z12" i="16"/>
  <c r="C11" i="57"/>
  <c r="U2" i="16"/>
  <c r="P11" i="57"/>
  <c r="Q11" i="57"/>
  <c r="U3" i="16"/>
  <c r="Y3" i="16"/>
  <c r="D11" i="57"/>
  <c r="W3" i="16"/>
  <c r="V3" i="16"/>
  <c r="Y12" i="53"/>
  <c r="W12" i="53"/>
  <c r="V17" i="53"/>
  <c r="U17" i="53"/>
  <c r="AA12" i="53"/>
  <c r="AA21" i="53"/>
  <c r="Z18" i="53"/>
  <c r="U18" i="53"/>
  <c r="V2" i="53"/>
  <c r="P7" i="57"/>
  <c r="U2" i="53"/>
  <c r="Z12" i="53"/>
  <c r="V12" i="53"/>
  <c r="X17" i="53"/>
  <c r="AA19" i="53"/>
  <c r="U19" i="53"/>
  <c r="X12" i="53"/>
  <c r="AA17" i="53"/>
  <c r="AA24" i="31"/>
  <c r="C17" i="57"/>
  <c r="W2" i="31"/>
  <c r="W12" i="31"/>
  <c r="V24" i="31"/>
  <c r="V21" i="31"/>
  <c r="W25" i="31"/>
  <c r="X21" i="31"/>
  <c r="Z28" i="31"/>
  <c r="V18" i="31"/>
  <c r="L17" i="57"/>
  <c r="Z25" i="31"/>
  <c r="AA21" i="31"/>
  <c r="AA7" i="31"/>
  <c r="Z7" i="31"/>
  <c r="AA26" i="31"/>
  <c r="Z26" i="31"/>
  <c r="H17" i="57"/>
  <c r="AA11" i="31"/>
  <c r="W7" i="31"/>
  <c r="Y26" i="31"/>
  <c r="W13" i="31"/>
  <c r="V7" i="31"/>
  <c r="Y7" i="31"/>
  <c r="W26" i="31"/>
  <c r="W9" i="31"/>
  <c r="V23" i="31"/>
  <c r="Y17" i="31"/>
  <c r="V11" i="31"/>
  <c r="X5" i="31"/>
  <c r="X12" i="31"/>
  <c r="W19" i="31"/>
  <c r="AA5" i="31"/>
  <c r="W11" i="31"/>
  <c r="Z27" i="31"/>
  <c r="Y13" i="31"/>
  <c r="Z23" i="31"/>
  <c r="V5" i="31"/>
  <c r="W4" i="31"/>
  <c r="AA12" i="31"/>
  <c r="AA23" i="31"/>
  <c r="AA25" i="31"/>
  <c r="Y18" i="31"/>
  <c r="Z18" i="31"/>
  <c r="AA18" i="31"/>
  <c r="V2" i="31"/>
  <c r="V13" i="31"/>
  <c r="W3" i="31"/>
  <c r="Y28" i="31"/>
  <c r="AA17" i="31"/>
  <c r="AA2" i="31"/>
  <c r="Z2" i="31"/>
  <c r="V3" i="31"/>
  <c r="N17" i="57"/>
  <c r="AA28" i="31"/>
  <c r="W28" i="31"/>
  <c r="Y27" i="31"/>
  <c r="X17" i="31"/>
  <c r="V17" i="31"/>
  <c r="Z11" i="31"/>
  <c r="W5" i="31"/>
  <c r="X13" i="31"/>
  <c r="Y4" i="31"/>
  <c r="Z4" i="31"/>
  <c r="AA4" i="31"/>
  <c r="E17" i="57"/>
  <c r="X4" i="31"/>
  <c r="AA3" i="31"/>
  <c r="Z19" i="31"/>
  <c r="J17" i="57"/>
  <c r="V9" i="31"/>
  <c r="V19" i="31"/>
  <c r="Y5" i="31"/>
  <c r="Y25" i="31"/>
  <c r="V28" i="31"/>
  <c r="X27" i="31"/>
  <c r="X3" i="31"/>
  <c r="F17" i="57"/>
  <c r="Y11" i="31"/>
  <c r="Z21" i="31"/>
  <c r="Y19" i="31"/>
  <c r="M17" i="57"/>
  <c r="V12" i="31"/>
  <c r="Z3" i="31"/>
  <c r="Z17" i="31"/>
  <c r="Y12" i="31"/>
  <c r="Y3" i="31"/>
  <c r="W21" i="31"/>
  <c r="W27" i="31"/>
  <c r="X18" i="31"/>
  <c r="X19" i="31"/>
  <c r="AA27" i="31"/>
  <c r="X2" i="31"/>
  <c r="X18" i="21"/>
  <c r="W18" i="21"/>
  <c r="AA9" i="21"/>
  <c r="J13" i="57"/>
  <c r="W9" i="21"/>
  <c r="Y18" i="21"/>
  <c r="Z9" i="21"/>
  <c r="X19" i="21"/>
  <c r="X9" i="21"/>
  <c r="Z3" i="21"/>
  <c r="U3" i="21"/>
  <c r="Z21" i="21"/>
  <c r="AA27" i="21"/>
  <c r="Z27" i="21"/>
  <c r="V8" i="21"/>
  <c r="K13" i="57"/>
  <c r="X21" i="21"/>
  <c r="I13" i="57"/>
  <c r="W21" i="21"/>
  <c r="X27" i="21"/>
  <c r="V21" i="21"/>
  <c r="Y27" i="21"/>
  <c r="W4" i="21"/>
  <c r="U4" i="21"/>
  <c r="Z3" i="86"/>
  <c r="Q24" i="57"/>
  <c r="U3" i="86"/>
  <c r="X6" i="86"/>
  <c r="Y4" i="86"/>
  <c r="U4" i="86"/>
  <c r="X10" i="86"/>
  <c r="X18" i="86"/>
  <c r="U18" i="86"/>
  <c r="AA6" i="86"/>
  <c r="Y2" i="86"/>
  <c r="P24" i="57"/>
  <c r="U2" i="86"/>
  <c r="G24" i="57"/>
  <c r="Y27" i="86"/>
  <c r="W12" i="86"/>
  <c r="X13" i="86"/>
  <c r="Y9" i="86"/>
  <c r="V25" i="1"/>
  <c r="X19" i="1"/>
  <c r="Y19" i="1"/>
  <c r="Y2" i="1"/>
  <c r="Z19" i="1"/>
  <c r="W19" i="1"/>
  <c r="Y24" i="1"/>
  <c r="X24" i="1"/>
  <c r="C3" i="57"/>
  <c r="V2" i="1"/>
  <c r="Z2" i="1"/>
  <c r="Y3" i="1"/>
  <c r="AA26" i="1"/>
  <c r="AA22" i="1"/>
  <c r="Y22" i="1"/>
  <c r="V24" i="1"/>
  <c r="V22" i="1"/>
  <c r="AA11" i="1"/>
  <c r="W4" i="1"/>
  <c r="Z11" i="1"/>
  <c r="W7" i="1"/>
  <c r="Z6" i="1"/>
  <c r="V4" i="1"/>
  <c r="Z22" i="1"/>
  <c r="Y4" i="1"/>
  <c r="AA18" i="1"/>
  <c r="D3" i="57"/>
  <c r="X7" i="1"/>
  <c r="X4" i="1"/>
  <c r="Z18" i="1"/>
  <c r="L3" i="57"/>
  <c r="AA7" i="1"/>
  <c r="AA4" i="1"/>
  <c r="Z4" i="1"/>
  <c r="X9" i="1"/>
  <c r="AA3" i="1"/>
  <c r="Z5" i="1"/>
  <c r="Z7" i="1"/>
  <c r="W13" i="1"/>
  <c r="V13" i="1"/>
  <c r="Z3" i="1"/>
  <c r="V11" i="1"/>
  <c r="W25" i="1"/>
  <c r="AA17" i="58"/>
  <c r="U17" i="58"/>
  <c r="Y18" i="58"/>
  <c r="U18" i="58"/>
  <c r="Z23" i="58"/>
  <c r="Z4" i="58"/>
  <c r="AA2" i="58"/>
  <c r="U2" i="58"/>
  <c r="Z3" i="58"/>
  <c r="U3" i="58"/>
  <c r="F19" i="57"/>
  <c r="Z27" i="58"/>
  <c r="Z9" i="58"/>
  <c r="Z5" i="58"/>
  <c r="W23" i="58"/>
  <c r="Y10" i="58"/>
  <c r="V2" i="58"/>
  <c r="Y9" i="58"/>
  <c r="X23" i="58"/>
  <c r="V27" i="58"/>
  <c r="W9" i="58"/>
  <c r="W5" i="58"/>
  <c r="AA9" i="58"/>
  <c r="AA3" i="58"/>
  <c r="AA5" i="58"/>
  <c r="W3" i="58"/>
  <c r="Z22" i="58"/>
  <c r="Y13" i="58"/>
  <c r="Y3" i="58"/>
  <c r="Z13" i="58"/>
  <c r="Z12" i="58"/>
  <c r="V13" i="58"/>
  <c r="Y27" i="58"/>
  <c r="J19" i="57"/>
  <c r="V3" i="58"/>
  <c r="AA23" i="58"/>
  <c r="V7" i="58"/>
  <c r="V24" i="58"/>
  <c r="W24" i="58"/>
  <c r="X24" i="58"/>
  <c r="W13" i="58"/>
  <c r="AA8" i="58"/>
  <c r="Z24" i="58"/>
  <c r="Y24" i="58"/>
  <c r="V8" i="58"/>
  <c r="Y7" i="58"/>
  <c r="AA24" i="58"/>
  <c r="X7" i="58"/>
  <c r="AA28" i="58"/>
  <c r="V6" i="58"/>
  <c r="Z19" i="58"/>
  <c r="V23" i="58"/>
  <c r="X11" i="58"/>
  <c r="V5" i="58"/>
  <c r="V19" i="58"/>
  <c r="X28" i="58"/>
  <c r="V28" i="58"/>
  <c r="W28" i="58"/>
  <c r="Y20" i="58"/>
  <c r="X20" i="58"/>
  <c r="Z20" i="58"/>
  <c r="AA20" i="58"/>
  <c r="Y8" i="58"/>
  <c r="W8" i="58"/>
  <c r="I19" i="57"/>
  <c r="X8" i="58"/>
  <c r="V17" i="58"/>
  <c r="W17" i="58"/>
  <c r="V20" i="58"/>
  <c r="X19" i="58"/>
  <c r="AA6" i="58"/>
  <c r="H19" i="57"/>
  <c r="V9" i="58"/>
  <c r="W27" i="58"/>
  <c r="Y19" i="58"/>
  <c r="AA11" i="58"/>
  <c r="E19" i="57"/>
  <c r="X4" i="58"/>
  <c r="W4" i="58"/>
  <c r="Y4" i="58"/>
  <c r="X3" i="58"/>
  <c r="Z11" i="58"/>
  <c r="AA18" i="58"/>
  <c r="Z18" i="58"/>
  <c r="Z7" i="58"/>
  <c r="X27" i="58"/>
  <c r="AA7" i="58"/>
  <c r="Y5" i="58"/>
  <c r="Y17" i="58"/>
  <c r="AA19" i="58"/>
  <c r="W11" i="58"/>
  <c r="L19" i="57"/>
  <c r="Y11" i="58"/>
  <c r="X17" i="58"/>
  <c r="V18" i="58"/>
  <c r="W18" i="58"/>
  <c r="G19" i="57"/>
  <c r="Y6" i="58"/>
  <c r="X6" i="58"/>
  <c r="W6" i="58"/>
  <c r="X18" i="58"/>
  <c r="Z17" i="58"/>
  <c r="V13" i="6"/>
  <c r="AA21" i="6"/>
  <c r="V28" i="6"/>
  <c r="X21" i="6"/>
  <c r="W22" i="6"/>
  <c r="V21" i="6"/>
  <c r="V19" i="71"/>
  <c r="X18" i="71"/>
  <c r="U18" i="71"/>
  <c r="W19" i="71"/>
  <c r="Y26" i="71"/>
  <c r="X26" i="71"/>
  <c r="H8" i="57"/>
  <c r="W3" i="71"/>
  <c r="X19" i="71"/>
  <c r="V26" i="71"/>
  <c r="Z8" i="71"/>
  <c r="Y19" i="71"/>
  <c r="U19" i="71"/>
  <c r="Y8" i="71"/>
  <c r="AA26" i="71"/>
  <c r="W8" i="71"/>
  <c r="Z19" i="71"/>
  <c r="X13" i="71"/>
  <c r="W26" i="71"/>
  <c r="AA8" i="71"/>
  <c r="W6" i="62"/>
  <c r="Z11" i="62"/>
  <c r="AA18" i="62"/>
  <c r="V18" i="62"/>
  <c r="Z18" i="62"/>
  <c r="X12" i="62"/>
  <c r="W12" i="62"/>
  <c r="Y12" i="62"/>
  <c r="M20" i="57"/>
  <c r="V12" i="62"/>
  <c r="J20" i="57"/>
  <c r="V2" i="62"/>
  <c r="X20" i="62"/>
  <c r="AA20" i="62"/>
  <c r="Y20" i="62"/>
  <c r="Z20" i="62"/>
  <c r="Y24" i="62"/>
  <c r="X24" i="62"/>
  <c r="Z24" i="62"/>
  <c r="W24" i="62"/>
  <c r="V24" i="62"/>
  <c r="W18" i="62"/>
  <c r="V26" i="62"/>
  <c r="W26" i="62"/>
  <c r="X26" i="62"/>
  <c r="AA11" i="62"/>
  <c r="X11" i="62"/>
  <c r="Z9" i="62"/>
  <c r="X21" i="62"/>
  <c r="Y11" i="62"/>
  <c r="AA9" i="62"/>
  <c r="Z25" i="62"/>
  <c r="L20" i="57"/>
  <c r="U17" i="62"/>
  <c r="V17" i="62"/>
  <c r="U3" i="62"/>
  <c r="V3" i="62"/>
  <c r="D20" i="57"/>
  <c r="W2" i="62"/>
  <c r="Z21" i="62"/>
  <c r="AA6" i="62"/>
  <c r="Z6" i="62"/>
  <c r="Y6" i="62"/>
  <c r="G20" i="57"/>
  <c r="Y13" i="62"/>
  <c r="Z17" i="62"/>
  <c r="W25" i="62"/>
  <c r="Z2" i="62"/>
  <c r="C20" i="57"/>
  <c r="AA12" i="62"/>
  <c r="AA24" i="62"/>
  <c r="W17" i="62"/>
  <c r="Z12" i="62"/>
  <c r="Y2" i="62"/>
  <c r="Y26" i="62"/>
  <c r="X13" i="62"/>
  <c r="Z21" i="15"/>
  <c r="W21" i="15"/>
  <c r="W26" i="15"/>
  <c r="Y22" i="15"/>
  <c r="X25" i="15"/>
  <c r="Z19" i="15"/>
  <c r="V18" i="15"/>
  <c r="Y18" i="15"/>
  <c r="Z27" i="1"/>
  <c r="AA27" i="1"/>
  <c r="X27" i="1"/>
  <c r="V9" i="1"/>
  <c r="W5" i="1"/>
  <c r="F3" i="57"/>
  <c r="X5" i="1"/>
  <c r="V5" i="1"/>
  <c r="V27" i="1"/>
  <c r="W17" i="1"/>
  <c r="Z17" i="1"/>
  <c r="Y17" i="1"/>
  <c r="AA17" i="1"/>
  <c r="V23" i="1"/>
  <c r="W23" i="1"/>
  <c r="Z9" i="1"/>
  <c r="W12" i="1"/>
  <c r="M3" i="57"/>
  <c r="Z12" i="1"/>
  <c r="AA12" i="1"/>
  <c r="Y12" i="1"/>
  <c r="AA25" i="1"/>
  <c r="AA20" i="1"/>
  <c r="Z20" i="1"/>
  <c r="Z23" i="1"/>
  <c r="Y20" i="1"/>
  <c r="X28" i="1"/>
  <c r="V28" i="1"/>
  <c r="AA28" i="1"/>
  <c r="Z28" i="1"/>
  <c r="X17" i="1"/>
  <c r="Z26" i="1"/>
  <c r="X26" i="1"/>
  <c r="AA5" i="1"/>
  <c r="AA9" i="1"/>
  <c r="J3" i="57"/>
  <c r="Y10" i="1"/>
  <c r="W10" i="1"/>
  <c r="AA10" i="1"/>
  <c r="K3" i="57"/>
  <c r="X23" i="1"/>
  <c r="Y26" i="1"/>
  <c r="Y25" i="1"/>
  <c r="W9" i="1"/>
  <c r="X12" i="1"/>
  <c r="W22" i="1"/>
  <c r="X25" i="1"/>
  <c r="W28" i="1"/>
  <c r="G3" i="57"/>
  <c r="AA6" i="1"/>
  <c r="X11" i="1"/>
  <c r="W11" i="1"/>
  <c r="W24" i="1"/>
  <c r="W27" i="1"/>
  <c r="AA24" i="1"/>
  <c r="X20" i="1"/>
  <c r="H3" i="57"/>
  <c r="V7" i="1"/>
  <c r="Z10" i="1"/>
  <c r="V10" i="1"/>
  <c r="W18" i="1"/>
  <c r="X18" i="1"/>
  <c r="V17" i="1"/>
  <c r="Y18" i="1"/>
  <c r="X6" i="1"/>
  <c r="Y13" i="1"/>
  <c r="X13" i="1"/>
  <c r="Z13" i="1"/>
  <c r="AA13" i="1"/>
  <c r="W20" i="1"/>
  <c r="Y27" i="1"/>
  <c r="W6" i="1"/>
  <c r="Y23" i="1"/>
  <c r="W26" i="1"/>
  <c r="V6" i="1"/>
  <c r="L9" i="57"/>
  <c r="V3" i="13"/>
  <c r="U3" i="13"/>
  <c r="W3" i="13"/>
  <c r="AA18" i="13"/>
  <c r="U18" i="13"/>
  <c r="D9" i="57"/>
  <c r="Z11" i="13"/>
  <c r="X11" i="13"/>
  <c r="C9" i="57"/>
  <c r="U2" i="13"/>
  <c r="W19" i="13"/>
  <c r="Y11" i="13"/>
  <c r="V19" i="13"/>
  <c r="W18" i="13"/>
  <c r="Y19" i="13"/>
  <c r="X2" i="13"/>
  <c r="Z19" i="13"/>
  <c r="V2" i="13"/>
  <c r="AA17" i="13"/>
  <c r="U17" i="13"/>
  <c r="W20" i="13"/>
  <c r="V11" i="13"/>
  <c r="Z3" i="13"/>
  <c r="AA19" i="13"/>
  <c r="X13" i="13"/>
  <c r="W24" i="13"/>
  <c r="W13" i="13"/>
  <c r="Y3" i="13"/>
  <c r="Y12" i="29"/>
  <c r="X21" i="29"/>
  <c r="X17" i="29"/>
  <c r="V28" i="29"/>
  <c r="W17" i="29"/>
  <c r="X13" i="29"/>
  <c r="Y13" i="29"/>
  <c r="Z13" i="29"/>
  <c r="W24" i="29"/>
  <c r="W20" i="29"/>
  <c r="V20" i="29"/>
  <c r="Y2" i="29"/>
  <c r="Y3" i="29"/>
  <c r="V17" i="29"/>
  <c r="V10" i="29"/>
  <c r="W13" i="29"/>
  <c r="AA28" i="29"/>
  <c r="V13" i="29"/>
  <c r="Y6" i="29"/>
  <c r="W7" i="29"/>
  <c r="W3" i="29"/>
  <c r="X5" i="29"/>
  <c r="Z28" i="29"/>
  <c r="G16" i="57"/>
  <c r="AA17" i="29"/>
  <c r="W6" i="29"/>
  <c r="X12" i="29"/>
  <c r="Y4" i="29"/>
  <c r="W12" i="29"/>
  <c r="I16" i="57"/>
  <c r="Y28" i="29"/>
  <c r="W21" i="29"/>
  <c r="W19" i="29"/>
  <c r="V6" i="29"/>
  <c r="Z17" i="29"/>
  <c r="X3" i="29"/>
  <c r="Z6" i="29"/>
  <c r="K16" i="57"/>
  <c r="V26" i="29"/>
  <c r="X10" i="29"/>
  <c r="W26" i="29"/>
  <c r="V3" i="29"/>
  <c r="Y5" i="29"/>
  <c r="X8" i="29"/>
  <c r="X7" i="29"/>
  <c r="Z7" i="29"/>
  <c r="AA7" i="29"/>
  <c r="H16" i="57"/>
  <c r="Y7" i="29"/>
  <c r="V4" i="29"/>
  <c r="E16" i="57"/>
  <c r="AA24" i="29"/>
  <c r="Z26" i="29"/>
  <c r="X4" i="29"/>
  <c r="Y21" i="29"/>
  <c r="AA21" i="29"/>
  <c r="Z21" i="29"/>
  <c r="W18" i="29"/>
  <c r="V18" i="29"/>
  <c r="AA20" i="29"/>
  <c r="V19" i="29"/>
  <c r="AA26" i="29"/>
  <c r="Z5" i="29"/>
  <c r="AA5" i="29"/>
  <c r="F16" i="57"/>
  <c r="Z24" i="29"/>
  <c r="V5" i="29"/>
  <c r="M16" i="57"/>
  <c r="Y10" i="29"/>
  <c r="C16" i="57"/>
  <c r="X2" i="29"/>
  <c r="W2" i="29"/>
  <c r="V2" i="29"/>
  <c r="AA10" i="29"/>
  <c r="Z20" i="29"/>
  <c r="Y26" i="29"/>
  <c r="W8" i="29"/>
  <c r="AA2" i="29"/>
  <c r="Z19" i="29"/>
  <c r="W4" i="29"/>
  <c r="W27" i="29"/>
  <c r="V27" i="29"/>
  <c r="Z27" i="29"/>
  <c r="Y27" i="29"/>
  <c r="X27" i="29"/>
  <c r="X19" i="29"/>
  <c r="Z12" i="29"/>
  <c r="AA22" i="29"/>
  <c r="Y22" i="29"/>
  <c r="AA8" i="29"/>
  <c r="AA18" i="29"/>
  <c r="Y18" i="29"/>
  <c r="AA4" i="29"/>
  <c r="V8" i="29"/>
  <c r="Z3" i="29"/>
  <c r="Z10" i="29"/>
  <c r="Y24" i="29"/>
  <c r="Z18" i="29"/>
  <c r="V24" i="29"/>
  <c r="AA27" i="29"/>
  <c r="X22" i="29"/>
  <c r="Y19" i="29"/>
  <c r="AA3" i="29"/>
  <c r="Z4" i="24"/>
  <c r="AA2" i="24"/>
  <c r="Z2" i="24"/>
  <c r="W2" i="24"/>
  <c r="AA7" i="24"/>
  <c r="V7" i="24"/>
  <c r="Y7" i="24"/>
  <c r="AA24" i="24"/>
  <c r="AA5" i="24"/>
  <c r="Z13" i="24"/>
  <c r="Y27" i="24"/>
  <c r="Z28" i="24"/>
  <c r="Z5" i="24"/>
  <c r="X24" i="24"/>
  <c r="V22" i="24"/>
  <c r="AA27" i="24"/>
  <c r="X13" i="24"/>
  <c r="AA11" i="24"/>
  <c r="Y5" i="24"/>
  <c r="Z17" i="24"/>
  <c r="W24" i="24"/>
  <c r="X4" i="24"/>
  <c r="Y17" i="24"/>
  <c r="X8" i="24"/>
  <c r="W8" i="24"/>
  <c r="AA12" i="24"/>
  <c r="AA6" i="24"/>
  <c r="AA8" i="24"/>
  <c r="Z6" i="24"/>
  <c r="J15" i="57"/>
  <c r="W9" i="24"/>
  <c r="X9" i="24"/>
  <c r="V9" i="24"/>
  <c r="Y9" i="24"/>
  <c r="V8" i="24"/>
  <c r="V12" i="24"/>
  <c r="Y26" i="24"/>
  <c r="W4" i="24"/>
  <c r="AA26" i="24"/>
  <c r="V4" i="24"/>
  <c r="X28" i="24"/>
  <c r="AA10" i="24"/>
  <c r="X26" i="24"/>
  <c r="Z8" i="24"/>
  <c r="M15" i="57"/>
  <c r="D15" i="57"/>
  <c r="X3" i="24"/>
  <c r="W3" i="24"/>
  <c r="V2" i="24"/>
  <c r="Y25" i="24"/>
  <c r="Z25" i="24"/>
  <c r="X25" i="24"/>
  <c r="W25" i="24"/>
  <c r="V25" i="24"/>
  <c r="W12" i="24"/>
  <c r="Y10" i="24"/>
  <c r="K15" i="57"/>
  <c r="Z26" i="24"/>
  <c r="V10" i="24"/>
  <c r="Y19" i="24"/>
  <c r="AA19" i="24"/>
  <c r="Z19" i="24"/>
  <c r="W10" i="24"/>
  <c r="W27" i="24"/>
  <c r="V27" i="24"/>
  <c r="X27" i="24"/>
  <c r="V26" i="24"/>
  <c r="Z12" i="24"/>
  <c r="W19" i="24"/>
  <c r="G15" i="57"/>
  <c r="I15" i="57"/>
  <c r="AA28" i="24"/>
  <c r="AA3" i="24"/>
  <c r="X19" i="24"/>
  <c r="W6" i="24"/>
  <c r="V6" i="24"/>
  <c r="Y12" i="24"/>
  <c r="Y3" i="24"/>
  <c r="V3" i="24"/>
  <c r="E15" i="57"/>
  <c r="Z10" i="24"/>
  <c r="AA4" i="24"/>
  <c r="X6" i="24"/>
  <c r="Y2" i="24"/>
  <c r="F15" i="57"/>
  <c r="W5" i="24"/>
  <c r="X5" i="24"/>
  <c r="X2" i="24"/>
  <c r="AA9" i="24"/>
  <c r="W28" i="24"/>
  <c r="Y25" i="71"/>
  <c r="Z17" i="71"/>
  <c r="V17" i="71"/>
  <c r="U17" i="71"/>
  <c r="X25" i="71"/>
  <c r="W17" i="71"/>
  <c r="X17" i="71"/>
  <c r="Y23" i="71"/>
  <c r="X23" i="71"/>
  <c r="Z23" i="71"/>
  <c r="Z22" i="71"/>
  <c r="Y17" i="71"/>
  <c r="AA27" i="71"/>
  <c r="W22" i="71"/>
  <c r="X22" i="71"/>
  <c r="Y22" i="71"/>
  <c r="AA22" i="71"/>
  <c r="Y27" i="71"/>
  <c r="X27" i="71"/>
  <c r="W11" i="53"/>
  <c r="V11" i="53"/>
  <c r="W10" i="53"/>
  <c r="H7" i="57"/>
  <c r="AA10" i="53"/>
  <c r="Z2" i="53"/>
  <c r="Z28" i="53"/>
  <c r="X4" i="53"/>
  <c r="AA28" i="53"/>
  <c r="Z17" i="53"/>
  <c r="Y25" i="53"/>
  <c r="V7" i="53"/>
  <c r="X7" i="53"/>
  <c r="AA22" i="53"/>
  <c r="X18" i="53"/>
  <c r="W6" i="53"/>
  <c r="AA7" i="53"/>
  <c r="W22" i="53"/>
  <c r="Z13" i="53"/>
  <c r="E7" i="57"/>
  <c r="X21" i="53"/>
  <c r="V18" i="53"/>
  <c r="Z7" i="53"/>
  <c r="V22" i="53"/>
  <c r="Z21" i="53"/>
  <c r="X20" i="53"/>
  <c r="W7" i="53"/>
  <c r="Z20" i="53"/>
  <c r="G7" i="57"/>
  <c r="Y22" i="53"/>
  <c r="W18" i="53"/>
  <c r="Z22" i="53"/>
  <c r="AA18" i="53"/>
  <c r="Y3" i="53"/>
  <c r="AA4" i="53"/>
  <c r="W21" i="53"/>
  <c r="V4" i="53"/>
  <c r="X3" i="53"/>
  <c r="W4" i="53"/>
  <c r="N7" i="57"/>
  <c r="W13" i="53"/>
  <c r="X13" i="53"/>
  <c r="V13" i="53"/>
  <c r="V3" i="53"/>
  <c r="D7" i="57"/>
  <c r="I7" i="57"/>
  <c r="AA8" i="53"/>
  <c r="Z8" i="53"/>
  <c r="Y8" i="53"/>
  <c r="X8" i="53"/>
  <c r="V8" i="53"/>
  <c r="Y13" i="53"/>
  <c r="V6" i="53"/>
  <c r="Z19" i="53"/>
  <c r="AA6" i="53"/>
  <c r="Z6" i="53"/>
  <c r="X6" i="53"/>
  <c r="Y5" i="53"/>
  <c r="X5" i="53"/>
  <c r="X19" i="53"/>
  <c r="Z27" i="53"/>
  <c r="Y27" i="53"/>
  <c r="X27" i="53"/>
  <c r="W27" i="53"/>
  <c r="V27" i="53"/>
  <c r="V5" i="53"/>
  <c r="W19" i="53"/>
  <c r="Y4" i="53"/>
  <c r="Z5" i="53"/>
  <c r="AA5" i="53"/>
  <c r="AA20" i="53"/>
  <c r="Y20" i="53"/>
  <c r="AA3" i="53"/>
  <c r="F7" i="57"/>
  <c r="Y19" i="53"/>
  <c r="Z3" i="53"/>
  <c r="AA27" i="53"/>
  <c r="V10" i="8"/>
  <c r="Z24" i="8"/>
  <c r="X8" i="8"/>
  <c r="Z10" i="8"/>
  <c r="X26" i="8"/>
  <c r="Z6" i="8"/>
  <c r="AA12" i="8"/>
  <c r="Z11" i="8"/>
  <c r="AA11" i="8"/>
  <c r="Z25" i="8"/>
  <c r="W11" i="8"/>
  <c r="W25" i="8"/>
  <c r="AA28" i="8"/>
  <c r="X27" i="8"/>
  <c r="X18" i="8"/>
  <c r="Y28" i="8"/>
  <c r="Z28" i="8"/>
  <c r="Z27" i="8"/>
  <c r="Y7" i="8"/>
  <c r="AA5" i="8"/>
  <c r="Y26" i="8"/>
  <c r="W9" i="8"/>
  <c r="Z9" i="8"/>
  <c r="X7" i="8"/>
  <c r="V25" i="8"/>
  <c r="V12" i="8"/>
  <c r="Y5" i="8"/>
  <c r="V5" i="8"/>
  <c r="I5" i="57"/>
  <c r="V8" i="8"/>
  <c r="Y10" i="8"/>
  <c r="G5" i="57"/>
  <c r="X6" i="8"/>
  <c r="W6" i="8"/>
  <c r="V6" i="8"/>
  <c r="W23" i="8"/>
  <c r="Z26" i="8"/>
  <c r="Z5" i="8"/>
  <c r="Y8" i="8"/>
  <c r="Z23" i="8"/>
  <c r="V3" i="8"/>
  <c r="D5" i="57"/>
  <c r="X24" i="8"/>
  <c r="W24" i="8"/>
  <c r="V24" i="8"/>
  <c r="Y3" i="8"/>
  <c r="AA6" i="8"/>
  <c r="W5" i="8"/>
  <c r="V13" i="8"/>
  <c r="AA13" i="8"/>
  <c r="Z13" i="8"/>
  <c r="Y13" i="8"/>
  <c r="W26" i="8"/>
  <c r="X9" i="8"/>
  <c r="Z3" i="8"/>
  <c r="Z22" i="8"/>
  <c r="Y22" i="8"/>
  <c r="X22" i="8"/>
  <c r="W22" i="8"/>
  <c r="V22" i="8"/>
  <c r="X3" i="8"/>
  <c r="X13" i="8"/>
  <c r="Y23" i="8"/>
  <c r="X5" i="8"/>
  <c r="V23" i="8"/>
  <c r="AA7" i="8"/>
  <c r="H5" i="57"/>
  <c r="W7" i="8"/>
  <c r="W3" i="8"/>
  <c r="Y27" i="8"/>
  <c r="V27" i="8"/>
  <c r="V28" i="8"/>
  <c r="X28" i="8"/>
  <c r="V7" i="8"/>
  <c r="AA25" i="8"/>
  <c r="AA26" i="8"/>
  <c r="AA23" i="8"/>
  <c r="Y9" i="8"/>
  <c r="AA9" i="8"/>
  <c r="J5" i="57"/>
  <c r="Y25" i="8"/>
  <c r="W27" i="8"/>
  <c r="V4" i="8"/>
  <c r="E5" i="57"/>
  <c r="Z4" i="8"/>
  <c r="Y4" i="8"/>
  <c r="X4" i="8"/>
  <c r="W4" i="8"/>
  <c r="W10" i="8"/>
  <c r="X10" i="8"/>
  <c r="AA3" i="8"/>
  <c r="W12" i="94"/>
  <c r="Z12" i="94"/>
  <c r="AA17" i="94"/>
  <c r="V12" i="94"/>
  <c r="X24" i="94"/>
  <c r="Z24" i="94"/>
  <c r="AA24" i="94"/>
  <c r="H26" i="57"/>
  <c r="W24" i="94"/>
  <c r="Y12" i="94"/>
  <c r="AA23" i="94"/>
  <c r="X12" i="94"/>
  <c r="AA21" i="94"/>
  <c r="Y25" i="94"/>
  <c r="W2" i="94"/>
  <c r="V25" i="94"/>
  <c r="X25" i="94"/>
  <c r="AA26" i="94"/>
  <c r="V17" i="94"/>
  <c r="X17" i="94"/>
  <c r="Y17" i="94"/>
  <c r="Z20" i="94"/>
  <c r="W11" i="94"/>
  <c r="V20" i="94"/>
  <c r="Y20" i="94"/>
  <c r="Y26" i="94"/>
  <c r="Z18" i="94"/>
  <c r="V28" i="94"/>
  <c r="Z26" i="94"/>
  <c r="X11" i="94"/>
  <c r="W20" i="94"/>
  <c r="W28" i="94"/>
  <c r="W25" i="94"/>
  <c r="X28" i="94"/>
  <c r="Z11" i="94"/>
  <c r="X7" i="94"/>
  <c r="AA27" i="94"/>
  <c r="W13" i="94"/>
  <c r="V26" i="94"/>
  <c r="Y28" i="94"/>
  <c r="Z25" i="94"/>
  <c r="Y11" i="94"/>
  <c r="Z17" i="94"/>
  <c r="W26" i="94"/>
  <c r="Z28" i="94"/>
  <c r="AA12" i="94"/>
  <c r="Z6" i="94"/>
  <c r="V6" i="94"/>
  <c r="G26" i="57"/>
  <c r="AA6" i="94"/>
  <c r="E26" i="57"/>
  <c r="W6" i="94"/>
  <c r="X23" i="94"/>
  <c r="Y2" i="94"/>
  <c r="V13" i="94"/>
  <c r="W18" i="94"/>
  <c r="AA7" i="94"/>
  <c r="Z7" i="94"/>
  <c r="V4" i="94"/>
  <c r="V7" i="94"/>
  <c r="X2" i="94"/>
  <c r="V18" i="94"/>
  <c r="W4" i="94"/>
  <c r="W27" i="94"/>
  <c r="V2" i="94"/>
  <c r="Y4" i="94"/>
  <c r="Y7" i="94"/>
  <c r="AA13" i="94"/>
  <c r="N26" i="57"/>
  <c r="X18" i="94"/>
  <c r="Y6" i="94"/>
  <c r="Z13" i="94"/>
  <c r="X6" i="94"/>
  <c r="Y13" i="94"/>
  <c r="W23" i="94"/>
  <c r="V27" i="94"/>
  <c r="AA4" i="94"/>
  <c r="Z4" i="94"/>
  <c r="X27" i="94"/>
  <c r="C26" i="57"/>
  <c r="Z2" i="94"/>
  <c r="X8" i="94"/>
  <c r="I26" i="57"/>
  <c r="Z8" i="94"/>
  <c r="Y8" i="94"/>
  <c r="Y23" i="94"/>
  <c r="AA18" i="94"/>
  <c r="Z23" i="94"/>
  <c r="J24" i="57"/>
  <c r="X23" i="86"/>
  <c r="X11" i="86"/>
  <c r="Y10" i="86"/>
  <c r="K24" i="57"/>
  <c r="X20" i="86"/>
  <c r="V25" i="86"/>
  <c r="X27" i="86"/>
  <c r="W20" i="86"/>
  <c r="V18" i="86"/>
  <c r="Y6" i="86"/>
  <c r="W13" i="86"/>
  <c r="W11" i="86"/>
  <c r="X9" i="86"/>
  <c r="AA27" i="86"/>
  <c r="Z10" i="86"/>
  <c r="V13" i="86"/>
  <c r="AA10" i="86"/>
  <c r="Y23" i="86"/>
  <c r="W8" i="86"/>
  <c r="W10" i="86"/>
  <c r="W4" i="86"/>
  <c r="X24" i="86"/>
  <c r="AA24" i="86"/>
  <c r="Z24" i="86"/>
  <c r="AA26" i="86"/>
  <c r="X26" i="86"/>
  <c r="Z6" i="86"/>
  <c r="AA25" i="86"/>
  <c r="W2" i="86"/>
  <c r="AA18" i="86"/>
  <c r="Z26" i="86"/>
  <c r="W6" i="86"/>
  <c r="AA13" i="86"/>
  <c r="Z25" i="86"/>
  <c r="Y26" i="86"/>
  <c r="AA11" i="86"/>
  <c r="W26" i="86"/>
  <c r="V24" i="86"/>
  <c r="Z5" i="86"/>
  <c r="Y11" i="86"/>
  <c r="V26" i="86"/>
  <c r="AA23" i="86"/>
  <c r="Y3" i="86"/>
  <c r="Y24" i="86"/>
  <c r="Z23" i="86"/>
  <c r="W25" i="86"/>
  <c r="W24" i="86"/>
  <c r="Z18" i="86"/>
  <c r="X21" i="86"/>
  <c r="W9" i="86"/>
  <c r="AA7" i="86"/>
  <c r="AA21" i="86"/>
  <c r="X5" i="86"/>
  <c r="W19" i="86"/>
  <c r="V19" i="86"/>
  <c r="V4" i="86"/>
  <c r="W7" i="86"/>
  <c r="V2" i="86"/>
  <c r="W5" i="86"/>
  <c r="AA3" i="86"/>
  <c r="V9" i="86"/>
  <c r="AA19" i="86"/>
  <c r="Y25" i="86"/>
  <c r="V11" i="86"/>
  <c r="AA4" i="86"/>
  <c r="Z20" i="86"/>
  <c r="Y19" i="86"/>
  <c r="Y18" i="86"/>
  <c r="H24" i="57"/>
  <c r="W27" i="86"/>
  <c r="Z13" i="86"/>
  <c r="Z4" i="86"/>
  <c r="Z11" i="86"/>
  <c r="Z27" i="86"/>
  <c r="X8" i="86"/>
  <c r="I24" i="57"/>
  <c r="Z8" i="86"/>
  <c r="AA8" i="86"/>
  <c r="Y8" i="86"/>
  <c r="W21" i="86"/>
  <c r="AA9" i="86"/>
  <c r="Z7" i="86"/>
  <c r="Z21" i="86"/>
  <c r="Y7" i="86"/>
  <c r="Y22" i="86"/>
  <c r="Z22" i="86"/>
  <c r="AA22" i="86"/>
  <c r="AA2" i="86"/>
  <c r="C24" i="57"/>
  <c r="X19" i="86"/>
  <c r="V20" i="86"/>
  <c r="X2" i="86"/>
  <c r="Y20" i="86"/>
  <c r="W23" i="86"/>
  <c r="F24" i="57"/>
  <c r="V5" i="86"/>
  <c r="Y5" i="86"/>
  <c r="D24" i="57"/>
  <c r="X3" i="86"/>
  <c r="W3" i="86"/>
  <c r="V3" i="86"/>
  <c r="Y21" i="86"/>
  <c r="E24" i="57"/>
  <c r="V7" i="86"/>
  <c r="Y13" i="86"/>
  <c r="X4" i="86"/>
  <c r="X22" i="86"/>
  <c r="W9" i="75"/>
  <c r="AA24" i="75"/>
  <c r="V24" i="75"/>
  <c r="AA4" i="75"/>
  <c r="H23" i="57"/>
  <c r="W4" i="75"/>
  <c r="X4" i="75"/>
  <c r="AA12" i="75"/>
  <c r="V17" i="75"/>
  <c r="AA10" i="75"/>
  <c r="Y10" i="75"/>
  <c r="W10" i="75"/>
  <c r="Y12" i="75"/>
  <c r="Z17" i="75"/>
  <c r="Y3" i="75"/>
  <c r="X18" i="75"/>
  <c r="X17" i="75"/>
  <c r="W18" i="75"/>
  <c r="AA9" i="75"/>
  <c r="J23" i="57"/>
  <c r="V18" i="75"/>
  <c r="Y9" i="75"/>
  <c r="AA17" i="75"/>
  <c r="W17" i="75"/>
  <c r="Z9" i="75"/>
  <c r="V21" i="75"/>
  <c r="W27" i="75"/>
  <c r="V25" i="75"/>
  <c r="Y21" i="75"/>
  <c r="Z5" i="75"/>
  <c r="V27" i="75"/>
  <c r="Z11" i="75"/>
  <c r="Y7" i="75"/>
  <c r="Y2" i="75"/>
  <c r="Y19" i="75"/>
  <c r="X2" i="75"/>
  <c r="AA25" i="75"/>
  <c r="Y5" i="75"/>
  <c r="AA23" i="75"/>
  <c r="X19" i="75"/>
  <c r="X3" i="75"/>
  <c r="V3" i="75"/>
  <c r="D23" i="57"/>
  <c r="Z23" i="75"/>
  <c r="X25" i="75"/>
  <c r="V7" i="75"/>
  <c r="L23" i="57"/>
  <c r="Y11" i="75"/>
  <c r="V11" i="75"/>
  <c r="V5" i="75"/>
  <c r="F23" i="57"/>
  <c r="X5" i="75"/>
  <c r="Y27" i="75"/>
  <c r="X11" i="75"/>
  <c r="Z27" i="75"/>
  <c r="AA7" i="75"/>
  <c r="X21" i="75"/>
  <c r="W11" i="75"/>
  <c r="Z4" i="75"/>
  <c r="Y4" i="75"/>
  <c r="E23" i="57"/>
  <c r="AA3" i="75"/>
  <c r="AA2" i="75"/>
  <c r="V2" i="75"/>
  <c r="C23" i="57"/>
  <c r="Z25" i="75"/>
  <c r="W23" i="75"/>
  <c r="AA18" i="75"/>
  <c r="Z18" i="75"/>
  <c r="Z21" i="75"/>
  <c r="X7" i="75"/>
  <c r="Z2" i="75"/>
  <c r="V23" i="75"/>
  <c r="Y25" i="75"/>
  <c r="X27" i="75"/>
  <c r="W21" i="75"/>
  <c r="X23" i="75"/>
  <c r="W7" i="75"/>
  <c r="Z17" i="68"/>
  <c r="AA17" i="68"/>
  <c r="W17" i="68"/>
  <c r="Y17" i="68"/>
  <c r="X17" i="68"/>
  <c r="Z9" i="68"/>
  <c r="AA18" i="68"/>
  <c r="AA11" i="68"/>
  <c r="W4" i="68"/>
  <c r="W5" i="68"/>
  <c r="X5" i="68"/>
  <c r="F21" i="57"/>
  <c r="Y10" i="68"/>
  <c r="AA6" i="68"/>
  <c r="AA5" i="68"/>
  <c r="AA2" i="68"/>
  <c r="Z5" i="68"/>
  <c r="X9" i="68"/>
  <c r="W9" i="68"/>
  <c r="W13" i="68"/>
  <c r="Y13" i="68"/>
  <c r="Y9" i="68"/>
  <c r="V13" i="68"/>
  <c r="V9" i="68"/>
  <c r="N21" i="57"/>
  <c r="X2" i="68"/>
  <c r="AA13" i="68"/>
  <c r="W19" i="68"/>
  <c r="V2" i="68"/>
  <c r="J21" i="57"/>
  <c r="Z2" i="68"/>
  <c r="C21" i="57"/>
  <c r="X27" i="68"/>
  <c r="AA19" i="68"/>
  <c r="Y2" i="68"/>
  <c r="W20" i="68"/>
  <c r="X19" i="68"/>
  <c r="Z13" i="68"/>
  <c r="W27" i="68"/>
  <c r="AA22" i="68"/>
  <c r="Z22" i="68"/>
  <c r="Y22" i="68"/>
  <c r="Z20" i="68"/>
  <c r="Z18" i="68"/>
  <c r="V4" i="68"/>
  <c r="V12" i="68"/>
  <c r="M21" i="57"/>
  <c r="Z12" i="68"/>
  <c r="Y12" i="68"/>
  <c r="Y6" i="68"/>
  <c r="AA12" i="68"/>
  <c r="V22" i="68"/>
  <c r="I21" i="57"/>
  <c r="AA8" i="68"/>
  <c r="Y18" i="68"/>
  <c r="V20" i="68"/>
  <c r="Y20" i="68"/>
  <c r="Z6" i="68"/>
  <c r="G21" i="57"/>
  <c r="L21" i="57"/>
  <c r="Z11" i="68"/>
  <c r="W11" i="68"/>
  <c r="X6" i="68"/>
  <c r="Z27" i="68"/>
  <c r="AA4" i="68"/>
  <c r="W18" i="68"/>
  <c r="X12" i="68"/>
  <c r="X18" i="68"/>
  <c r="Z4" i="68"/>
  <c r="X11" i="68"/>
  <c r="Z8" i="68"/>
  <c r="X8" i="68"/>
  <c r="X20" i="68"/>
  <c r="Y27" i="68"/>
  <c r="W12" i="68"/>
  <c r="W22" i="68"/>
  <c r="W8" i="68"/>
  <c r="K21" i="57"/>
  <c r="X10" i="68"/>
  <c r="V10" i="68"/>
  <c r="AA10" i="68"/>
  <c r="Y4" i="68"/>
  <c r="W6" i="68"/>
  <c r="X22" i="68"/>
  <c r="W10" i="68"/>
  <c r="V11" i="68"/>
  <c r="V8" i="68"/>
  <c r="V13" i="16"/>
  <c r="W4" i="16"/>
  <c r="Z4" i="16"/>
  <c r="X11" i="16"/>
  <c r="Z13" i="16"/>
  <c r="X7" i="16"/>
  <c r="AA11" i="16"/>
  <c r="AA7" i="16"/>
  <c r="Y2" i="16"/>
  <c r="M11" i="57"/>
  <c r="Z3" i="16"/>
  <c r="X3" i="16"/>
  <c r="Y11" i="16"/>
  <c r="W12" i="16"/>
  <c r="Z5" i="16"/>
  <c r="AA13" i="16"/>
  <c r="X2" i="16"/>
  <c r="X4" i="16"/>
  <c r="AA3" i="16"/>
  <c r="W2" i="16"/>
  <c r="Z11" i="16"/>
  <c r="Z6" i="16"/>
  <c r="Y6" i="16"/>
  <c r="Y4" i="16"/>
  <c r="G11" i="57"/>
  <c r="X6" i="16"/>
  <c r="X10" i="16"/>
  <c r="W10" i="16"/>
  <c r="E11" i="57"/>
  <c r="AA2" i="16"/>
  <c r="Y8" i="16"/>
  <c r="V11" i="16"/>
  <c r="L11" i="57"/>
  <c r="Z7" i="16"/>
  <c r="H11" i="57"/>
  <c r="W7" i="16"/>
  <c r="V7" i="16"/>
  <c r="Y13" i="16"/>
  <c r="V4" i="16"/>
  <c r="X13" i="16"/>
  <c r="V6" i="16"/>
  <c r="X8" i="16"/>
  <c r="I11" i="57"/>
  <c r="W8" i="16"/>
  <c r="W6" i="16"/>
  <c r="V2" i="16"/>
  <c r="N11" i="57"/>
  <c r="Z2" i="16"/>
  <c r="K11" i="57"/>
  <c r="V10" i="16"/>
  <c r="AA10" i="16"/>
  <c r="Z10" i="16"/>
  <c r="AA8" i="16"/>
  <c r="Z8" i="16"/>
  <c r="X27" i="15"/>
  <c r="W22" i="15"/>
  <c r="AA23" i="15"/>
  <c r="AA22" i="15"/>
  <c r="Z9" i="15"/>
  <c r="Z8" i="15"/>
  <c r="W8" i="15"/>
  <c r="Z5" i="15"/>
  <c r="V22" i="15"/>
  <c r="V5" i="15"/>
  <c r="AA5" i="15"/>
  <c r="W5" i="15"/>
  <c r="F10" i="57"/>
  <c r="X5" i="15"/>
  <c r="X6" i="15"/>
  <c r="X24" i="15"/>
  <c r="Z4" i="15"/>
  <c r="V27" i="15"/>
  <c r="V19" i="15"/>
  <c r="W13" i="15"/>
  <c r="AA19" i="15"/>
  <c r="V25" i="15"/>
  <c r="AA25" i="15"/>
  <c r="W27" i="15"/>
  <c r="V8" i="15"/>
  <c r="V3" i="15"/>
  <c r="X19" i="15"/>
  <c r="W25" i="15"/>
  <c r="W19" i="15"/>
  <c r="W3" i="15"/>
  <c r="V6" i="15"/>
  <c r="X3" i="15"/>
  <c r="Z25" i="15"/>
  <c r="Y6" i="15"/>
  <c r="D10" i="57"/>
  <c r="Y2" i="15"/>
  <c r="V4" i="15"/>
  <c r="AA3" i="15"/>
  <c r="Z3" i="15"/>
  <c r="J10" i="57"/>
  <c r="Y24" i="15"/>
  <c r="Z20" i="15"/>
  <c r="V20" i="15"/>
  <c r="N10" i="57"/>
  <c r="W2" i="15"/>
  <c r="AA20" i="15"/>
  <c r="AA27" i="15"/>
  <c r="AA4" i="15"/>
  <c r="E10" i="57"/>
  <c r="Y8" i="15"/>
  <c r="C10" i="57"/>
  <c r="V24" i="15"/>
  <c r="Y13" i="15"/>
  <c r="X4" i="15"/>
  <c r="AA10" i="15"/>
  <c r="Z10" i="15"/>
  <c r="Y10" i="15"/>
  <c r="K10" i="57"/>
  <c r="Z27" i="15"/>
  <c r="H10" i="57"/>
  <c r="Z7" i="15"/>
  <c r="X7" i="15"/>
  <c r="Y7" i="15"/>
  <c r="W7" i="15"/>
  <c r="V7" i="15"/>
  <c r="W20" i="15"/>
  <c r="W4" i="15"/>
  <c r="X9" i="15"/>
  <c r="V9" i="15"/>
  <c r="W9" i="15"/>
  <c r="X2" i="15"/>
  <c r="AA6" i="15"/>
  <c r="X20" i="15"/>
  <c r="V13" i="15"/>
  <c r="V23" i="15"/>
  <c r="W23" i="15"/>
  <c r="Y23" i="15"/>
  <c r="X23" i="15"/>
  <c r="AA13" i="15"/>
  <c r="AA2" i="15"/>
  <c r="V10" i="15"/>
  <c r="Z13" i="15"/>
  <c r="AA24" i="15"/>
  <c r="Z24" i="15"/>
  <c r="X8" i="15"/>
  <c r="Z6" i="15"/>
  <c r="AA26" i="15"/>
  <c r="Z26" i="15"/>
  <c r="Y26" i="15"/>
  <c r="X26" i="15"/>
  <c r="AA9" i="15"/>
  <c r="Z2" i="15"/>
  <c r="V6" i="21"/>
  <c r="Y19" i="21"/>
  <c r="AA21" i="21"/>
  <c r="Z18" i="21"/>
  <c r="Y10" i="21"/>
  <c r="Y6" i="21"/>
  <c r="Y28" i="21"/>
  <c r="X17" i="21"/>
  <c r="V19" i="21"/>
  <c r="X10" i="21"/>
  <c r="AA2" i="21"/>
  <c r="U2" i="21"/>
  <c r="X6" i="21"/>
  <c r="X4" i="21"/>
  <c r="Z24" i="21"/>
  <c r="Z22" i="21"/>
  <c r="Z7" i="21"/>
  <c r="W7" i="21"/>
  <c r="X7" i="21"/>
  <c r="X2" i="21"/>
  <c r="AA24" i="21"/>
  <c r="H13" i="57"/>
  <c r="Y22" i="21"/>
  <c r="V7" i="21"/>
  <c r="X12" i="21"/>
  <c r="W2" i="21"/>
  <c r="W22" i="21"/>
  <c r="Y7" i="21"/>
  <c r="V26" i="21"/>
  <c r="AA4" i="21"/>
  <c r="Z25" i="21"/>
  <c r="E13" i="57"/>
  <c r="AA25" i="21"/>
  <c r="V22" i="21"/>
  <c r="W25" i="21"/>
  <c r="W24" i="21"/>
  <c r="D13" i="57"/>
  <c r="Y25" i="21"/>
  <c r="AA3" i="21"/>
  <c r="V25" i="21"/>
  <c r="W3" i="21"/>
  <c r="Z11" i="21"/>
  <c r="V4" i="21"/>
  <c r="AA11" i="21"/>
  <c r="V28" i="21"/>
  <c r="X3" i="21"/>
  <c r="Y11" i="21"/>
  <c r="Y3" i="21"/>
  <c r="V3" i="21"/>
  <c r="L13" i="57"/>
  <c r="W11" i="21"/>
  <c r="X11" i="21"/>
  <c r="Z19" i="21"/>
  <c r="Z4" i="21"/>
  <c r="X22" i="21"/>
  <c r="V24" i="21"/>
  <c r="W19" i="21"/>
  <c r="W23" i="21"/>
  <c r="Z23" i="21"/>
  <c r="Y23" i="21"/>
  <c r="AA23" i="21"/>
  <c r="Y20" i="21"/>
  <c r="X20" i="21"/>
  <c r="W12" i="21"/>
  <c r="Z17" i="21"/>
  <c r="Y17" i="21"/>
  <c r="W17" i="21"/>
  <c r="W20" i="21"/>
  <c r="Z6" i="21"/>
  <c r="W6" i="21"/>
  <c r="X24" i="21"/>
  <c r="Z20" i="21"/>
  <c r="AA28" i="21"/>
  <c r="Z28" i="21"/>
  <c r="X28" i="21"/>
  <c r="Z10" i="21"/>
  <c r="W10" i="21"/>
  <c r="C13" i="57"/>
  <c r="Y2" i="21"/>
  <c r="V17" i="21"/>
  <c r="Z26" i="21"/>
  <c r="W26" i="21"/>
  <c r="V2" i="21"/>
  <c r="V23" i="21"/>
  <c r="AA20" i="21"/>
  <c r="Z8" i="21"/>
  <c r="W8" i="21"/>
  <c r="X23" i="21"/>
  <c r="AA17" i="21"/>
  <c r="G13" i="57"/>
  <c r="AA12" i="21"/>
  <c r="Y12" i="21"/>
  <c r="M13" i="57"/>
  <c r="V12" i="21"/>
  <c r="V13" i="21"/>
  <c r="W13" i="21"/>
  <c r="N13" i="57"/>
  <c r="Z13" i="21"/>
  <c r="Y13" i="21"/>
  <c r="X13" i="21"/>
  <c r="Z2" i="21"/>
  <c r="V10" i="21"/>
  <c r="AA8" i="21"/>
  <c r="Y26" i="21"/>
  <c r="AA26" i="21"/>
  <c r="Y13" i="71"/>
  <c r="AA20" i="71"/>
  <c r="Z20" i="71"/>
  <c r="Y20" i="71"/>
  <c r="X20" i="71"/>
  <c r="Y18" i="71"/>
  <c r="W25" i="71"/>
  <c r="W27" i="71"/>
  <c r="W20" i="71"/>
  <c r="V27" i="71"/>
  <c r="Z21" i="71"/>
  <c r="Y7" i="71"/>
  <c r="AA25" i="71"/>
  <c r="X24" i="71"/>
  <c r="AA18" i="71"/>
  <c r="Z18" i="71"/>
  <c r="W18" i="71"/>
  <c r="W12" i="71"/>
  <c r="Z12" i="71"/>
  <c r="M8" i="57"/>
  <c r="AA12" i="71"/>
  <c r="AA13" i="71"/>
  <c r="W21" i="71"/>
  <c r="Y21" i="71"/>
  <c r="X21" i="71"/>
  <c r="V21" i="71"/>
  <c r="V13" i="71"/>
  <c r="W10" i="71"/>
  <c r="K8" i="57"/>
  <c r="Z10" i="71"/>
  <c r="AA10" i="71"/>
  <c r="V18" i="71"/>
  <c r="Y24" i="71"/>
  <c r="W24" i="71"/>
  <c r="V24" i="71"/>
  <c r="F8" i="57"/>
  <c r="V5" i="71"/>
  <c r="V7" i="71"/>
  <c r="D8" i="57"/>
  <c r="Z3" i="71"/>
  <c r="V25" i="71"/>
  <c r="AA24" i="71"/>
  <c r="W23" i="71"/>
  <c r="V23" i="71"/>
  <c r="Y3" i="71"/>
  <c r="Y5" i="71"/>
  <c r="V18" i="13"/>
  <c r="V26" i="13"/>
  <c r="Y23" i="13"/>
  <c r="AA13" i="13"/>
  <c r="W26" i="13"/>
  <c r="V13" i="13"/>
  <c r="X20" i="13"/>
  <c r="AA3" i="13"/>
  <c r="W11" i="13"/>
  <c r="X3" i="13"/>
  <c r="X9" i="13"/>
  <c r="V24" i="13"/>
  <c r="Z25" i="13"/>
  <c r="X24" i="13"/>
  <c r="AA23" i="13"/>
  <c r="W12" i="13"/>
  <c r="W9" i="13"/>
  <c r="W4" i="13"/>
  <c r="AA24" i="13"/>
  <c r="AA21" i="13"/>
  <c r="X17" i="13"/>
  <c r="V17" i="13"/>
  <c r="Y9" i="13"/>
  <c r="AA25" i="13"/>
  <c r="Z17" i="13"/>
  <c r="V12" i="13"/>
  <c r="X23" i="13"/>
  <c r="Z24" i="13"/>
  <c r="Y17" i="13"/>
  <c r="V20" i="13"/>
  <c r="V5" i="13"/>
  <c r="X5" i="13"/>
  <c r="W5" i="13"/>
  <c r="F9" i="57"/>
  <c r="Z5" i="13"/>
  <c r="Y5" i="13"/>
  <c r="Y6" i="13"/>
  <c r="V6" i="13"/>
  <c r="Z8" i="13"/>
  <c r="Y8" i="13"/>
  <c r="Y26" i="13"/>
  <c r="X10" i="13"/>
  <c r="W10" i="13"/>
  <c r="AA6" i="13"/>
  <c r="V8" i="13"/>
  <c r="I9" i="57"/>
  <c r="Z4" i="13"/>
  <c r="E9" i="57"/>
  <c r="AA4" i="13"/>
  <c r="Z18" i="13"/>
  <c r="AA2" i="13"/>
  <c r="V7" i="13"/>
  <c r="H9" i="57"/>
  <c r="X7" i="13"/>
  <c r="W7" i="13"/>
  <c r="X18" i="13"/>
  <c r="Y25" i="13"/>
  <c r="X25" i="13"/>
  <c r="X8" i="13"/>
  <c r="Z7" i="13"/>
  <c r="Z10" i="13"/>
  <c r="AA20" i="13"/>
  <c r="Y12" i="13"/>
  <c r="AA12" i="13"/>
  <c r="Z12" i="13"/>
  <c r="M9" i="57"/>
  <c r="J9" i="57"/>
  <c r="V9" i="13"/>
  <c r="X4" i="13"/>
  <c r="W25" i="13"/>
  <c r="Z20" i="13"/>
  <c r="W23" i="13"/>
  <c r="V23" i="13"/>
  <c r="AA9" i="13"/>
  <c r="Z2" i="13"/>
  <c r="AA10" i="13"/>
  <c r="K9" i="57"/>
  <c r="W8" i="13"/>
  <c r="V4" i="13"/>
  <c r="Y2" i="13"/>
  <c r="Y7" i="13"/>
  <c r="G9" i="57"/>
  <c r="X6" i="13"/>
  <c r="W6" i="13"/>
  <c r="AA26" i="13"/>
  <c r="Z26" i="13"/>
  <c r="X28" i="13"/>
  <c r="Z28" i="13"/>
  <c r="Y28" i="13"/>
  <c r="AA28" i="13"/>
  <c r="V21" i="13"/>
  <c r="Y21" i="13"/>
  <c r="X21" i="13"/>
  <c r="W21" i="13"/>
  <c r="W28" i="13"/>
  <c r="Y18" i="13"/>
  <c r="V10" i="13"/>
  <c r="Z23" i="6"/>
  <c r="AA10" i="6"/>
  <c r="X6" i="6"/>
  <c r="G4" i="57"/>
  <c r="V6" i="6"/>
  <c r="W6" i="6"/>
  <c r="W12" i="6"/>
  <c r="V10" i="6"/>
  <c r="V9" i="6"/>
  <c r="Z6" i="6"/>
  <c r="X12" i="6"/>
  <c r="K4" i="57"/>
  <c r="V11" i="6"/>
  <c r="Y23" i="6"/>
  <c r="Y6" i="6"/>
  <c r="Z10" i="6"/>
  <c r="AA25" i="6"/>
  <c r="V25" i="6"/>
  <c r="Y25" i="6"/>
  <c r="Z25" i="6"/>
  <c r="W9" i="6"/>
  <c r="AA9" i="6"/>
  <c r="J4" i="57"/>
  <c r="M4" i="57"/>
  <c r="Y9" i="6"/>
  <c r="U3" i="6"/>
  <c r="Y3" i="6"/>
  <c r="AA3" i="6"/>
  <c r="D4" i="57"/>
  <c r="AA6" i="6"/>
  <c r="AA28" i="6"/>
  <c r="W28" i="6"/>
  <c r="Z12" i="6"/>
  <c r="X10" i="6"/>
  <c r="Z9" i="6"/>
  <c r="Y10" i="6"/>
  <c r="Y11" i="6"/>
  <c r="AA11" i="6"/>
  <c r="L4" i="57"/>
  <c r="Z11" i="6"/>
  <c r="W25" i="6"/>
  <c r="V12" i="6"/>
  <c r="V20" i="6"/>
  <c r="W20" i="6"/>
  <c r="X20" i="6"/>
  <c r="AA12" i="6"/>
  <c r="X26" i="6"/>
  <c r="X23" i="6"/>
  <c r="AA23" i="6"/>
  <c r="W23" i="6"/>
  <c r="X11" i="6"/>
  <c r="V18" i="6"/>
  <c r="X18" i="6"/>
  <c r="Y18" i="6"/>
  <c r="Z18" i="6"/>
  <c r="W18" i="6"/>
  <c r="Y26" i="6"/>
  <c r="W4" i="6"/>
  <c r="Y4" i="6"/>
  <c r="V4" i="6"/>
  <c r="E4" i="57"/>
  <c r="X4" i="6"/>
  <c r="Z4" i="6"/>
  <c r="Y13" i="6"/>
  <c r="X13" i="6"/>
  <c r="Z13" i="6"/>
  <c r="AA13" i="6"/>
  <c r="L55" i="57" l="1"/>
  <c r="L53" i="57"/>
  <c r="L58" i="57"/>
  <c r="L56" i="57"/>
  <c r="L54" i="57"/>
  <c r="L57" i="57"/>
  <c r="L59" i="57"/>
  <c r="D58" i="57"/>
  <c r="D56" i="57"/>
  <c r="D54" i="57"/>
  <c r="D59" i="57"/>
  <c r="D53" i="57"/>
  <c r="D57" i="57"/>
  <c r="D55" i="57"/>
  <c r="S59" i="57"/>
  <c r="S55" i="57"/>
  <c r="S58" i="57"/>
  <c r="S54" i="57"/>
  <c r="S57" i="57"/>
  <c r="S53" i="57"/>
  <c r="S56" i="57"/>
  <c r="T59" i="57"/>
  <c r="T55" i="57"/>
  <c r="T56" i="57"/>
  <c r="T58" i="57"/>
  <c r="T54" i="57"/>
  <c r="T57" i="57"/>
  <c r="T53" i="57"/>
  <c r="Q59" i="57"/>
  <c r="Q55" i="57"/>
  <c r="Q58" i="57"/>
  <c r="Q54" i="57"/>
  <c r="Q56" i="57"/>
  <c r="Q57" i="57"/>
  <c r="Q53" i="57"/>
  <c r="V6" i="52"/>
  <c r="W9" i="52"/>
  <c r="AA12" i="52"/>
  <c r="AA13" i="52"/>
  <c r="AA14" i="52"/>
  <c r="AA11" i="52"/>
  <c r="AA10" i="52"/>
  <c r="T34" i="57"/>
  <c r="T35" i="57"/>
  <c r="T36" i="57"/>
  <c r="T30" i="57"/>
  <c r="T31" i="57"/>
  <c r="T32" i="57"/>
  <c r="T33" i="57"/>
  <c r="S30" i="57"/>
  <c r="S31" i="57"/>
  <c r="S32" i="57"/>
  <c r="S36" i="57"/>
  <c r="S33" i="57"/>
  <c r="S34" i="57"/>
  <c r="S35" i="57"/>
  <c r="E36" i="119"/>
  <c r="E31" i="119"/>
  <c r="E33" i="119"/>
  <c r="E34" i="119"/>
  <c r="E32" i="119"/>
  <c r="E35" i="119"/>
  <c r="E30" i="119"/>
  <c r="R35" i="119"/>
  <c r="R32" i="119"/>
  <c r="R33" i="119"/>
  <c r="R30" i="119"/>
  <c r="R31" i="119"/>
  <c r="R34" i="119"/>
  <c r="R36" i="119"/>
  <c r="C30" i="119"/>
  <c r="C35" i="119"/>
  <c r="C33" i="119"/>
  <c r="C36" i="119"/>
  <c r="C32" i="119"/>
  <c r="C31" i="119"/>
  <c r="C34" i="119"/>
  <c r="P33" i="119"/>
  <c r="P31" i="119"/>
  <c r="P34" i="119"/>
  <c r="P32" i="119"/>
  <c r="P35" i="119"/>
  <c r="P30" i="119"/>
  <c r="P36" i="119"/>
  <c r="Y12" i="98"/>
  <c r="X12" i="98"/>
  <c r="M27" i="57"/>
  <c r="M55" i="57" s="1"/>
  <c r="W12" i="98"/>
  <c r="V12" i="98"/>
  <c r="Z12" i="98"/>
  <c r="N27" i="57"/>
  <c r="N36" i="57" s="1"/>
  <c r="Y13" i="98"/>
  <c r="X13" i="98"/>
  <c r="W13" i="98"/>
  <c r="V13" i="98"/>
  <c r="AA12" i="98"/>
  <c r="V5" i="98"/>
  <c r="F27" i="57"/>
  <c r="F33" i="57" s="1"/>
  <c r="Y5" i="98"/>
  <c r="X5" i="98"/>
  <c r="W5" i="98"/>
  <c r="Y7" i="98"/>
  <c r="X7" i="98"/>
  <c r="W7" i="98"/>
  <c r="V7" i="98"/>
  <c r="H27" i="57"/>
  <c r="H36" i="57" s="1"/>
  <c r="AA13" i="98"/>
  <c r="Z7" i="98"/>
  <c r="C27" i="57"/>
  <c r="C35" i="57" s="1"/>
  <c r="V2" i="98"/>
  <c r="Y2" i="98"/>
  <c r="X2" i="98"/>
  <c r="W2" i="98"/>
  <c r="U2" i="98"/>
  <c r="P27" i="57"/>
  <c r="P32" i="57" s="1"/>
  <c r="Z2" i="98"/>
  <c r="X9" i="98"/>
  <c r="W9" i="98"/>
  <c r="V9" i="98"/>
  <c r="Y9" i="98"/>
  <c r="J27" i="57"/>
  <c r="J31" i="57" s="1"/>
  <c r="I27" i="57"/>
  <c r="I32" i="57" s="1"/>
  <c r="Y8" i="98"/>
  <c r="X8" i="98"/>
  <c r="W8" i="98"/>
  <c r="V8" i="98"/>
  <c r="Z5" i="98"/>
  <c r="AA9" i="98"/>
  <c r="R27" i="57"/>
  <c r="R31" i="57" s="1"/>
  <c r="U4" i="98"/>
  <c r="Y4" i="98"/>
  <c r="E27" i="57"/>
  <c r="E30" i="57" s="1"/>
  <c r="X4" i="98"/>
  <c r="W4" i="98"/>
  <c r="V4" i="98"/>
  <c r="AA8" i="98"/>
  <c r="AA5" i="98"/>
  <c r="Z4" i="98"/>
  <c r="V6" i="98"/>
  <c r="W6" i="98"/>
  <c r="G27" i="57"/>
  <c r="G33" i="57" s="1"/>
  <c r="X6" i="98"/>
  <c r="Y6" i="98"/>
  <c r="AA6" i="98"/>
  <c r="Q33" i="57"/>
  <c r="Q36" i="57"/>
  <c r="Q32" i="57"/>
  <c r="Q35" i="57"/>
  <c r="Q31" i="57"/>
  <c r="Q34" i="57"/>
  <c r="Q30" i="57"/>
  <c r="C34" i="57"/>
  <c r="C30" i="57"/>
  <c r="C31" i="57"/>
  <c r="D31" i="57"/>
  <c r="D33" i="57"/>
  <c r="D35" i="57"/>
  <c r="D30" i="57"/>
  <c r="D34" i="57"/>
  <c r="D36" i="57"/>
  <c r="D32" i="57"/>
  <c r="L32" i="57"/>
  <c r="L34" i="57"/>
  <c r="L35" i="57"/>
  <c r="L30" i="57"/>
  <c r="L31" i="57"/>
  <c r="L36" i="57"/>
  <c r="L33" i="57"/>
  <c r="K32" i="57"/>
  <c r="K30" i="57"/>
  <c r="K35" i="57"/>
  <c r="K31" i="57"/>
  <c r="K34" i="57"/>
  <c r="K36" i="57"/>
  <c r="K33" i="57"/>
  <c r="G55" i="57" l="1"/>
  <c r="P33" i="57"/>
  <c r="P34" i="57"/>
  <c r="P30" i="57"/>
  <c r="P36" i="57"/>
  <c r="C59" i="57"/>
  <c r="M34" i="57"/>
  <c r="C53" i="57"/>
  <c r="C54" i="57"/>
  <c r="C55" i="57"/>
  <c r="P53" i="57"/>
  <c r="C58" i="57"/>
  <c r="P57" i="57"/>
  <c r="M35" i="57"/>
  <c r="M36" i="57"/>
  <c r="M32" i="57"/>
  <c r="M33" i="57"/>
  <c r="M31" i="57"/>
  <c r="M30" i="57"/>
  <c r="E53" i="57"/>
  <c r="P56" i="57"/>
  <c r="H55" i="57"/>
  <c r="P54" i="57"/>
  <c r="E59" i="57"/>
  <c r="H59" i="57"/>
  <c r="P58" i="57"/>
  <c r="H54" i="57"/>
  <c r="P55" i="57"/>
  <c r="H56" i="57"/>
  <c r="P59" i="57"/>
  <c r="H57" i="57"/>
  <c r="H53" i="57"/>
  <c r="E55" i="57"/>
  <c r="H58" i="57"/>
  <c r="R56" i="57"/>
  <c r="J57" i="57"/>
  <c r="E57" i="57"/>
  <c r="C56" i="57"/>
  <c r="R53" i="57"/>
  <c r="F53" i="57"/>
  <c r="J54" i="57"/>
  <c r="C57" i="57"/>
  <c r="R57" i="57"/>
  <c r="F57" i="57"/>
  <c r="J56" i="57"/>
  <c r="R54" i="57"/>
  <c r="F59" i="57"/>
  <c r="J58" i="57"/>
  <c r="E56" i="57"/>
  <c r="R58" i="57"/>
  <c r="F54" i="57"/>
  <c r="J55" i="57"/>
  <c r="M59" i="57"/>
  <c r="E54" i="57"/>
  <c r="R55" i="57"/>
  <c r="F56" i="57"/>
  <c r="J59" i="57"/>
  <c r="M54" i="57"/>
  <c r="I59" i="57"/>
  <c r="R59" i="57"/>
  <c r="F55" i="57"/>
  <c r="J53" i="57"/>
  <c r="M57" i="57"/>
  <c r="C33" i="57"/>
  <c r="I53" i="57"/>
  <c r="G57" i="57"/>
  <c r="F58" i="57"/>
  <c r="M56" i="57"/>
  <c r="I54" i="57"/>
  <c r="G59" i="57"/>
  <c r="M58" i="57"/>
  <c r="C32" i="57"/>
  <c r="I57" i="57"/>
  <c r="G53" i="57"/>
  <c r="M53" i="57"/>
  <c r="C36" i="57"/>
  <c r="I56" i="57"/>
  <c r="G54" i="57"/>
  <c r="I58" i="57"/>
  <c r="G56" i="57"/>
  <c r="I55" i="57"/>
  <c r="G58" i="57"/>
  <c r="E58" i="57"/>
  <c r="N30" i="57"/>
  <c r="N33" i="57"/>
  <c r="N35" i="57"/>
  <c r="AB12" i="52"/>
  <c r="AB11" i="52"/>
  <c r="AB14" i="52"/>
  <c r="AB13" i="52"/>
  <c r="AB10" i="52"/>
  <c r="AB9" i="52"/>
  <c r="W6" i="52"/>
  <c r="N32" i="57"/>
  <c r="I35" i="57"/>
  <c r="N31" i="57"/>
  <c r="I30" i="57"/>
  <c r="P35" i="57"/>
  <c r="G34" i="57"/>
  <c r="G36" i="57"/>
  <c r="G32" i="57"/>
  <c r="G30" i="57"/>
  <c r="G31" i="57"/>
  <c r="I33" i="57"/>
  <c r="G35" i="57"/>
  <c r="N34" i="57"/>
  <c r="R33" i="57"/>
  <c r="H35" i="57"/>
  <c r="E31" i="57"/>
  <c r="I36" i="57"/>
  <c r="I34" i="57"/>
  <c r="F31" i="57"/>
  <c r="E33" i="57"/>
  <c r="I31" i="57"/>
  <c r="R35" i="57"/>
  <c r="R36" i="57"/>
  <c r="H33" i="57"/>
  <c r="J33" i="57"/>
  <c r="J36" i="57"/>
  <c r="J34" i="57"/>
  <c r="R30" i="57"/>
  <c r="R34" i="57"/>
  <c r="E32" i="57"/>
  <c r="J35" i="57"/>
  <c r="F35" i="57"/>
  <c r="R32" i="57"/>
  <c r="H31" i="57"/>
  <c r="J32" i="57"/>
  <c r="F36" i="57"/>
  <c r="H32" i="57"/>
  <c r="J30" i="57"/>
  <c r="F32" i="57"/>
  <c r="H34" i="57"/>
  <c r="E36" i="57"/>
  <c r="F34" i="57"/>
  <c r="E34" i="57"/>
  <c r="E35" i="57"/>
  <c r="F30" i="57"/>
  <c r="H30" i="57"/>
  <c r="P31" i="57"/>
  <c r="K53" i="57" l="1"/>
  <c r="K59" i="57"/>
  <c r="K55" i="57"/>
  <c r="K58" i="57"/>
  <c r="K56" i="57"/>
  <c r="K57" i="57"/>
  <c r="K54" i="57"/>
  <c r="AC12" i="52"/>
  <c r="AC11" i="52"/>
  <c r="AC13" i="52"/>
  <c r="AC14" i="52"/>
  <c r="AC10" i="52"/>
  <c r="AC9" i="52"/>
  <c r="N55" i="57" l="1"/>
  <c r="N58" i="57"/>
  <c r="N53" i="57"/>
  <c r="N56" i="57"/>
  <c r="N54" i="57"/>
  <c r="N57" i="57"/>
  <c r="N59" i="57"/>
</calcChain>
</file>

<file path=xl/sharedStrings.xml><?xml version="1.0" encoding="utf-8"?>
<sst xmlns="http://schemas.openxmlformats.org/spreadsheetml/2006/main" count="3835" uniqueCount="219">
  <si>
    <t>y2022</t>
  </si>
  <si>
    <t>y2021</t>
  </si>
  <si>
    <t>y2020</t>
  </si>
  <si>
    <t>y2019</t>
  </si>
  <si>
    <t>y2018</t>
  </si>
  <si>
    <t>y2017</t>
  </si>
  <si>
    <t>cumulative</t>
  </si>
  <si>
    <t>median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</si>
  <si>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</si>
  <si>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</si>
  <si>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</si>
  <si>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</si>
  <si>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</si>
  <si>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</si>
  <si>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</si>
  <si>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</si>
  <si>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</si>
  <si>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</si>
  <si>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</si>
  <si>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</si>
  <si>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deaths</t>
  </si>
  <si>
    <t>births</t>
  </si>
  <si>
    <t>https://www.ssb.no/en/statbank/table/12983/tableViewLayout1/</t>
  </si>
  <si>
    <t>https://statbel.fgov.be/en/themes/population/births-and-fertility</t>
  </si>
  <si>
    <t>Ireland</t>
  </si>
  <si>
    <t>Year</t>
  </si>
  <si>
    <t>Total births</t>
  </si>
  <si>
    <t>Q1</t>
  </si>
  <si>
    <t>Q2</t>
  </si>
  <si>
    <t>Q3</t>
  </si>
  <si>
    <t>Q4</t>
  </si>
  <si>
    <t>Bulgaria</t>
  </si>
  <si>
    <t>https://www.nisra.gov.uk/publications/monthly-births</t>
  </si>
  <si>
    <t>https://www.nisra.gov.uk/publications/monthly-deaths</t>
  </si>
  <si>
    <t>https://www.ons.gov.uk/peoplepopulationandcommunity/birthsdeathsandmarriages/deaths/datasets/monthlymortalityanalysisenglandandwales</t>
  </si>
  <si>
    <t>https://www.insee.fr/en/statistiques/serie/001641601</t>
  </si>
  <si>
    <t>https://www.insee.fr/en/statistiques/serie/001641603</t>
  </si>
  <si>
    <t>https://www.cbs.nl/en-gb/figures/detail/83474ENG</t>
  </si>
  <si>
    <t>Germany</t>
  </si>
  <si>
    <t>France</t>
  </si>
  <si>
    <t>Switzerland</t>
  </si>
  <si>
    <t>Austria</t>
  </si>
  <si>
    <t>England &amp; Wales</t>
  </si>
  <si>
    <t>Northern Ireland</t>
  </si>
  <si>
    <t>Sweden</t>
  </si>
  <si>
    <t>Portugal</t>
  </si>
  <si>
    <t>Spain</t>
  </si>
  <si>
    <t>Netherlands</t>
  </si>
  <si>
    <t>Belgium</t>
  </si>
  <si>
    <t>Norway</t>
  </si>
  <si>
    <t>Israel</t>
  </si>
  <si>
    <t>Italy</t>
  </si>
  <si>
    <t>Denmark</t>
  </si>
  <si>
    <t>Finland</t>
  </si>
  <si>
    <t>home</t>
  </si>
  <si>
    <t>https://www.cso.ie/en/statistics/birthsdeathsandmarriages/vitalstatistics/</t>
  </si>
  <si>
    <t>Poland</t>
  </si>
  <si>
    <t>https://www.ine.pt/xportal/xmain?xpgid=ine_tema&amp;xpid=INE&amp;tema_cod=1115</t>
  </si>
  <si>
    <t>https://www.ine.es/dyngs/INEbase/en/operacion.htm?c=Estadistica_C&amp;cid=1254736177079&amp;menu=ultiDatos&amp;idp=1254735573002</t>
  </si>
  <si>
    <t>https://www.destatis.de/DE/Themen/Gesellschaft-Umwelt/Bevoelkerung/Geburten/Tabellen/lebendgeborene-vorl.html</t>
  </si>
  <si>
    <t>https://www.destatis.de/DE/Themen/Gesellschaft-Umwelt/Bevoelkerung/Sterbefaelle-Lebenserwartung/Tabellen/sonderauswertung-sterbefaelle.html?nn=209016</t>
  </si>
  <si>
    <t>https://www.bfs.admin.ch/bfs/de/home/statistiken/bevoelkerung/geburten-todesfaelle.html</t>
  </si>
  <si>
    <t>https://statbel.fgov.be/en/themes/population/mortality-life-expectancy-and-causes-death/mortality</t>
  </si>
  <si>
    <t>https://www.statbank.dk/statbank5a/SelectVarVal/Define.asp?Maintable=BEV3A&amp;PLanguage=1</t>
  </si>
  <si>
    <t>Estonia</t>
  </si>
  <si>
    <t>https://andmed.stat.ee/en/stat/rahvastik__rahvastikusundmused__sunnid/RV061</t>
  </si>
  <si>
    <t>https://andmed.stat.ee/en/stat/rahvastik__rahvastikusundmused__surmad/RV04</t>
  </si>
  <si>
    <t>https://osp.stat.gov.lt/web/guest/statistiniu-rodikliu-analize?hash=e448cca6-6efc-41ec-9541-909738fa8036#/</t>
  </si>
  <si>
    <t>Lithuania</t>
  </si>
  <si>
    <t>https://data.stat.gov.lv/pxweb/en/OSP_PUB/START__POP__ID__IDS/IDS010m</t>
  </si>
  <si>
    <t>Latvia</t>
  </si>
  <si>
    <t>Hungary</t>
  </si>
  <si>
    <t>https://www.ksh.hu/population-and-vital-events</t>
  </si>
  <si>
    <t>https://www.nrscotland.gov.uk/statistics-and-data/statistics/statistics-by-theme/vital-events/general-publications/weekly-and-monthly-data-on-births-and-deaths/monthly-data-on-births-and-deaths-registered-in-scotland</t>
  </si>
  <si>
    <t>Scotland</t>
  </si>
  <si>
    <t>https://www.economy.com/israel/births</t>
  </si>
  <si>
    <t>https://www.economy.com/israel/deaths</t>
  </si>
  <si>
    <t>https://www.stat.fi/en/statistics/vamuu</t>
  </si>
  <si>
    <t>https://insse.ro/cms/en/comunicate-de-presa-view</t>
  </si>
  <si>
    <t>Romania</t>
  </si>
  <si>
    <t>https://www.economy.com/austria/births</t>
  </si>
  <si>
    <t>https://www.economy.com/austria/deaths</t>
  </si>
  <si>
    <t>min</t>
  </si>
  <si>
    <t>q 10%</t>
  </si>
  <si>
    <t>q 25%</t>
  </si>
  <si>
    <t>q 75%</t>
  </si>
  <si>
    <t>q 90%</t>
  </si>
  <si>
    <t>max</t>
  </si>
  <si>
    <t>https://www.economy.com/italy/births</t>
  </si>
  <si>
    <t>https://www.economy.com/italy/deaths</t>
  </si>
  <si>
    <t>https://www.scb.se/en/finding-statistics/statistics-by-subject-area/population/population-composition/population-statistics/pong/tables-and-graphs/births-and-deaths/preliminary-statistics-on-deaths/</t>
  </si>
  <si>
    <t>https://pxweb.stat.si/SiStatData/pxweb/en/Data/-/05J1031S.px/table/tableViewLayout2/</t>
  </si>
  <si>
    <t>https://pxweb.stat.si/SiStatData/pxweb/en/Data/-/05L1018S.px/table/tableViewLayout2/</t>
  </si>
  <si>
    <t>Slovenia</t>
  </si>
  <si>
    <t>https://www.czso.cz/csu/czso/oby_ts</t>
  </si>
  <si>
    <t>Czech Republic</t>
  </si>
  <si>
    <t>https://datacube.statistics.sk/#!/view/en/vbd_slovstat2/om2801ms/v_om2801ms_00_00_00_en</t>
  </si>
  <si>
    <t>Slovakia</t>
  </si>
  <si>
    <t>https://www.ksh.hu/stadat_files/nep/en/nep0064.html</t>
  </si>
  <si>
    <t>https://data.un.org/Data.aspx?d=POP&amp;f=tableCode%3A55</t>
  </si>
  <si>
    <t>https://data.un.org/Data.aspx?d=POP&amp;f=tableCode:65</t>
  </si>
  <si>
    <t>right table</t>
  </si>
  <si>
    <t>y2023</t>
  </si>
  <si>
    <t>Deaths</t>
  </si>
  <si>
    <t>Total</t>
  </si>
  <si>
    <t>https://assets.publishing.service.gov.uk/government/uploads/system/uploads/attachment_data/file/1139990/vaccine-surveillance-report-2023-week-9.pdf</t>
  </si>
  <si>
    <t>Month</t>
  </si>
  <si>
    <t>http://dati.istat.it/viewhtml.aspx?il=blank&amp;vh=0000&amp;vf=0&amp;vcq=1100&amp;graph=0&amp;view-metadata=1&amp;lang=en&amp;QueryId=18958&amp;metadata=DCIS_POPORESBIL1</t>
  </si>
  <si>
    <t>abortions</t>
  </si>
  <si>
    <t>https://www.scb.se/en/finding-statistics/statistics-by-subject-area/population/population-composition/population-statistics/pong/tables-and-graphs/population-statistics---month-quarter-half-year/population-statistics-2020-2023-month-and-1998-2022-year/</t>
  </si>
  <si>
    <t>marriages</t>
  </si>
  <si>
    <t>https://www.destatis.de/DE/Themen/Gesellschaft-Umwelt/Bevoelkerung/Geburten/geburten-aktuell.html</t>
  </si>
  <si>
    <t>https://stat.gov.pl/en/topics/other-studies/informations-on-socio-economic-situation/</t>
  </si>
  <si>
    <t>delta</t>
  </si>
  <si>
    <t>Summe</t>
  </si>
  <si>
    <t>Marriages</t>
  </si>
  <si>
    <t>Live births</t>
  </si>
  <si>
    <t>2022 M1</t>
  </si>
  <si>
    <t>2022 M2</t>
  </si>
  <si>
    <t>2022 M3</t>
  </si>
  <si>
    <t>2022 M4</t>
  </si>
  <si>
    <t>2022 M5</t>
  </si>
  <si>
    <t>2022 M6</t>
  </si>
  <si>
    <t>2022 M7</t>
  </si>
  <si>
    <t>2022 M8</t>
  </si>
  <si>
    <t>2022 M9</t>
  </si>
  <si>
    <t>2022 M910</t>
  </si>
  <si>
    <t>2022 M911</t>
  </si>
  <si>
    <t>2022 M912</t>
  </si>
  <si>
    <t>2023 M1 [4]</t>
  </si>
  <si>
    <t>2023 M2 [4]</t>
  </si>
  <si>
    <t>2023 M3 [4]</t>
  </si>
  <si>
    <t>https://data.tuik.gov.tr/Bulten/Index?p=Birth-Statistics-2021-45547&amp;dil=2</t>
  </si>
  <si>
    <t>https://www.statistik.at/statistiken/bevoelkerung-und-soziales/bevoelkerung/geburten/demographische-merkmale-von-geborenen</t>
  </si>
  <si>
    <t>median2020</t>
  </si>
  <si>
    <t>avg 2021</t>
  </si>
  <si>
    <t>avg 2022</t>
  </si>
  <si>
    <t>avg 2023</t>
  </si>
  <si>
    <t>delta 23 22</t>
  </si>
  <si>
    <t>delta 22 21</t>
  </si>
  <si>
    <t>https://www.ssb.no/en/statbank/list/fodte</t>
  </si>
  <si>
    <t>https://www.ons.gov.uk/peoplepopulationandcommunity/birthsdeathsandmarriages/livebirths/datasets/birthsummarytables</t>
  </si>
  <si>
    <t>by month of registration</t>
  </si>
  <si>
    <t>https://bhas.gov.ba/Calendar/Category?id=14&amp;page=2&amp;statGroup=14&amp;tabId=4</t>
  </si>
  <si>
    <t>https://statistikkbank.fhi.no/mfr/</t>
  </si>
  <si>
    <t>Albania</t>
  </si>
  <si>
    <t>https://www.instat.gov.al/en/themes/demography-and-social-indicators/births-deaths-and-marriages/#tab2</t>
  </si>
  <si>
    <t>2017</t>
  </si>
  <si>
    <t>2018</t>
  </si>
  <si>
    <t>2019</t>
  </si>
  <si>
    <t>2020</t>
  </si>
  <si>
    <t>2021</t>
  </si>
  <si>
    <t>https://www.stat.gov.rs/en-us/oblasti/stanovnistvo/rodjeni-i-umrli/</t>
  </si>
  <si>
    <t>https://infostat.nsi.bg/infostat/pages/reports/query.jsf?x_2=1063</t>
  </si>
  <si>
    <t>https://web.dzs.hr/PXWeb/Selection.aspx?px_path=Stanovni%c5%a1tvo__Vitalna%20statistika__Ro%c4%91eni&amp;px_tableid=SV112.px&amp;px_language=en&amp;px_db=Stanovni%c5%a1tvo&amp;rxid=90bebdac-b07b-4ba0-a426-101a2afd47f4</t>
  </si>
  <si>
    <t>Turkey</t>
  </si>
  <si>
    <t>Bosnia and Herzegovina</t>
  </si>
  <si>
    <t>Serbia</t>
  </si>
  <si>
    <t>Croatia</t>
  </si>
  <si>
    <t>Moldova</t>
  </si>
  <si>
    <t>https://statistica.gov.md/en/statistic_indicator_details/33</t>
  </si>
  <si>
    <t>North Macedonia</t>
  </si>
  <si>
    <t>https://www.stat.gov.mk/OblastOpsto_en.aspx?id=2</t>
  </si>
  <si>
    <t>https://www.stat.gov.mk/PrethodniSoopstenijaOblast_en.aspx?id=8&amp;rbrObl=2</t>
  </si>
  <si>
    <t>Russia</t>
  </si>
  <si>
    <t>Ukraine</t>
  </si>
  <si>
    <t>Belarus</t>
  </si>
  <si>
    <t>Greece</t>
  </si>
  <si>
    <t>full data</t>
  </si>
  <si>
    <t>partial data</t>
  </si>
  <si>
    <t>no data</t>
  </si>
  <si>
    <t>Kosovo</t>
  </si>
  <si>
    <t>https://askdata.rks-gov.net/pxweb/en/ASKdata/ASKdata__Population__Births%20and%20deaths/</t>
  </si>
  <si>
    <t>Amsterdam</t>
  </si>
  <si>
    <t>Berlin</t>
  </si>
  <si>
    <t>Bratislava</t>
  </si>
  <si>
    <t>Budapest</t>
  </si>
  <si>
    <t>Chisinau</t>
  </si>
  <si>
    <t>Ljubljana</t>
  </si>
  <si>
    <t>London</t>
  </si>
  <si>
    <t>Madrid</t>
  </si>
  <si>
    <t>Oslo</t>
  </si>
  <si>
    <t>Paris</t>
  </si>
  <si>
    <t>Riga</t>
  </si>
  <si>
    <t>Sarajevo</t>
  </si>
  <si>
    <t>Skopje</t>
  </si>
  <si>
    <t>Stockholm</t>
  </si>
  <si>
    <t>Vilnius</t>
  </si>
  <si>
    <t>Zagreb</t>
  </si>
  <si>
    <t>Belgrade</t>
  </si>
  <si>
    <t>Bern</t>
  </si>
  <si>
    <t>Brussels</t>
  </si>
  <si>
    <t>Copenhagen</t>
  </si>
  <si>
    <t>Dublin</t>
  </si>
  <si>
    <t>Helsinki</t>
  </si>
  <si>
    <t>Lisbon</t>
  </si>
  <si>
    <t>Prague</t>
  </si>
  <si>
    <t>Rome</t>
  </si>
  <si>
    <t>Sofia</t>
  </si>
  <si>
    <t>Tallinn</t>
  </si>
  <si>
    <t>Tirana</t>
  </si>
  <si>
    <t>Vienna</t>
  </si>
  <si>
    <t>Warsaw</t>
  </si>
  <si>
    <t>Edinburgh</t>
  </si>
  <si>
    <t>Belfast</t>
  </si>
  <si>
    <t>Jerusalem</t>
  </si>
  <si>
    <t>Ankara</t>
  </si>
  <si>
    <t>Pristina</t>
  </si>
  <si>
    <t>area</t>
  </si>
  <si>
    <t>Bucharest</t>
  </si>
  <si>
    <t>country</t>
  </si>
  <si>
    <t>doses/100</t>
  </si>
  <si>
    <t>dist. Moscow</t>
  </si>
  <si>
    <t>births 2022</t>
  </si>
  <si>
    <t>capital</t>
  </si>
  <si>
    <t>pop. cap.</t>
  </si>
  <si>
    <t>pop. total</t>
  </si>
  <si>
    <t>concentration</t>
  </si>
  <si>
    <t>corr./births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</si>
</sst>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sz val="10"/>
      <name val="Macedonian Tms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D3D3E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22" fillId="0" borderId="0" applyNumberFormat="0" applyFill="0" applyAlignment="0" applyProtection="0"/>
    <xf numFmtId="0" fontId="23" fillId="0" borderId="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/>
    <xf numFmtId="0" fontId="30" fillId="34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35" fillId="0" borderId="0"/>
  </cellStyleXfs>
  <cellXfs count="20">
    <xf numFmtId="0" fontId="0" fillId="0" borderId="0" xfId="0"/>
    <xf numFmtId="0" fontId="0" fillId="33" borderId="0" xfId="0" applyFill="1"/>
    <xf numFmtId="3" fontId="0" fillId="0" borderId="0" xfId="0" applyNumberFormat="1"/>
    <xf numFmtId="0" fontId="32" fillId="0" borderId="0" xfId="58"/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0" fontId="0" fillId="35" borderId="0" xfId="0" applyFill="1"/>
    <xf numFmtId="1" fontId="0" fillId="33" borderId="0" xfId="0" applyNumberFormat="1" applyFill="1"/>
    <xf numFmtId="1" fontId="0" fillId="0" borderId="0" xfId="0" applyNumberFormat="1"/>
    <xf numFmtId="0" fontId="0" fillId="36" borderId="0" xfId="0" applyFill="1"/>
    <xf numFmtId="0" fontId="0" fillId="37" borderId="0" xfId="0" applyFill="1"/>
    <xf numFmtId="10" fontId="0" fillId="0" borderId="0" xfId="0" applyNumberFormat="1"/>
    <xf numFmtId="0" fontId="0" fillId="38" borderId="0" xfId="0" applyFill="1"/>
    <xf numFmtId="0" fontId="16" fillId="0" borderId="0" xfId="0" applyFont="1" applyAlignment="1">
      <alignment horizontal="left" vertical="center" wrapText="1"/>
    </xf>
    <xf numFmtId="3" fontId="33" fillId="0" borderId="0" xfId="0" applyNumberFormat="1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</cellXfs>
  <cellStyles count="6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Diagramrubrik 1" xfId="51" xr:uid="{9E913327-90A2-4D5D-A267-C272E40EBA93}"/>
    <cellStyle name="Diagramrubrik 2" xfId="52" xr:uid="{395B9BBE-1069-4FDE-8D37-3E24DDB8634A}"/>
    <cellStyle name="Eingabe" xfId="9" builtinId="20" customBuiltin="1"/>
    <cellStyle name="Ergebnis" xfId="17" builtinId="25" customBuiltin="1"/>
    <cellStyle name="Ergebnis 2" xfId="49" xr:uid="{59076AA3-D040-4DBC-8457-49BAB7FFD042}"/>
    <cellStyle name="Erklärender Text" xfId="16" builtinId="53" customBuiltin="1"/>
    <cellStyle name="Gut" xfId="6" builtinId="26" customBuiltin="1"/>
    <cellStyle name="Link" xfId="58" builtinId="8"/>
    <cellStyle name="Neutral" xfId="8" builtinId="28" customBuiltin="1"/>
    <cellStyle name="Normal_EVIDEN" xfId="60" xr:uid="{1059BE16-5141-40EE-B5C0-3AA1C331A3C2}"/>
    <cellStyle name="Notiz" xfId="15" builtinId="10" customBuiltin="1"/>
    <cellStyle name="Prozent 2" xfId="57" xr:uid="{939705F5-2602-49C6-87B5-A57D9410760A}"/>
    <cellStyle name="Rubrik i tabell" xfId="56" xr:uid="{952F0C80-FD80-4504-9226-C93880D0E854}"/>
    <cellStyle name="Rubrik över tabell 1" xfId="53" xr:uid="{201B14C0-378C-4BEF-BA3C-3E66C823B8CC}"/>
    <cellStyle name="Rubrik över tabell 2" xfId="54" xr:uid="{BEB6C342-28F4-4432-84E7-1E99F10AD368}"/>
    <cellStyle name="Schlecht" xfId="7" builtinId="27" customBuiltin="1"/>
    <cellStyle name="Skuggning i tabell" xfId="50" xr:uid="{AAEC90A0-34CE-4795-AEF9-8D26832FA6B5}"/>
    <cellStyle name="Standard" xfId="0" builtinId="0"/>
    <cellStyle name="Standard 2" xfId="42" xr:uid="{4866751D-629C-4DB3-B37E-34F344BC3A7B}"/>
    <cellStyle name="Standard 3" xfId="43" xr:uid="{126EEDB3-2B59-49DF-B023-563A05DADDEB}"/>
    <cellStyle name="Standard 4" xfId="59" xr:uid="{313F9508-7136-4173-BC6C-97E206F5BBBF}"/>
    <cellStyle name="TabellText" xfId="55" xr:uid="{1B37EDEE-4CE0-412D-8485-4EE21253DBBF}"/>
    <cellStyle name="Überschrift" xfId="1" builtinId="15" customBuiltin="1"/>
    <cellStyle name="Überschrift 1" xfId="2" builtinId="16" customBuiltin="1"/>
    <cellStyle name="Überschrift 1 2" xfId="45" xr:uid="{07B0A5D5-D2C0-414F-AC39-035BC1DC61A9}"/>
    <cellStyle name="Überschrift 2" xfId="3" builtinId="17" customBuiltin="1"/>
    <cellStyle name="Überschrift 2 2" xfId="46" xr:uid="{FC4670F7-3F22-45A0-A085-931F33489DB4}"/>
    <cellStyle name="Überschrift 3" xfId="4" builtinId="18" customBuiltin="1"/>
    <cellStyle name="Überschrift 3 2" xfId="47" xr:uid="{FAA7DF12-BE7D-408B-94C8-B7B2E43CFEC8}"/>
    <cellStyle name="Überschrift 4" xfId="5" builtinId="19" customBuiltin="1"/>
    <cellStyle name="Überschrift 4 2" xfId="48" xr:uid="{6CC72154-E4D7-4AC8-9A31-DF4AD489DAA3}"/>
    <cellStyle name="Überschrift 5" xfId="44" xr:uid="{CF038D3D-7E44-40C3-8E83-2DCDD1139410}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"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9C1EED55-69C1-4B5F-93DB-7A58227B0793}">
      <tableStyleElement type="wholeTable" dxfId="5"/>
      <tableStyleElement type="headerRow" dxfId="4"/>
      <tableStyleElement type="totalRow" dxfId="3"/>
      <tableStyleElement type="firstRowStripe" dxfId="2"/>
      <tableStyleElement type="secondRowStripe" dxfId="1"/>
    </tableStyle>
  </tableStyles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hartsheet" Target="chartsheets/sheet13.xml"/><Relationship Id="rId21" Type="http://schemas.openxmlformats.org/officeDocument/2006/relationships/worksheet" Target="worksheets/sheet11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63" Type="http://schemas.openxmlformats.org/officeDocument/2006/relationships/worksheet" Target="worksheets/sheet32.xml"/><Relationship Id="rId68" Type="http://schemas.openxmlformats.org/officeDocument/2006/relationships/worksheet" Target="worksheets/sheet35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worksheet" Target="worksheets/sheet34.xml"/><Relationship Id="rId74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61" Type="http://schemas.openxmlformats.org/officeDocument/2006/relationships/worksheet" Target="worksheets/sheet3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worksheet" Target="worksheets/sheet33.xml"/><Relationship Id="rId69" Type="http://schemas.openxmlformats.org/officeDocument/2006/relationships/chartsheet" Target="chartsheets/sheet34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chartsheet" Target="chartsheets/sheet33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worksheet" Target="worksheets/sheet36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10" Type="http://schemas.openxmlformats.org/officeDocument/2006/relationships/chartsheet" Target="chartsheets/sheet5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chartsheet" Target="chartsheets/sheet32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39" Type="http://schemas.openxmlformats.org/officeDocument/2006/relationships/worksheet" Target="worksheets/sheet20.xml"/><Relationship Id="rId34" Type="http://schemas.openxmlformats.org/officeDocument/2006/relationships/chartsheet" Target="chartsheets/sheet17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7" Type="http://schemas.openxmlformats.org/officeDocument/2006/relationships/chartsheet" Target="chartsheets/sheet3.xml"/><Relationship Id="rId71" Type="http://schemas.openxmlformats.org/officeDocument/2006/relationships/worksheet" Target="worksheets/sheet37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5"/>
          <c:order val="3"/>
          <c:tx>
            <c:v>q 10% - q 90%</c:v>
          </c:tx>
          <c:spPr>
            <a:solidFill>
              <a:schemeClr val="bg1">
                <a:lumMod val="85000"/>
              </a:schemeClr>
            </a:solidFill>
            <a:ln w="12700">
              <a:noFill/>
            </a:ln>
            <a:effectLst/>
          </c:spPr>
          <c:cat>
            <c:strRef>
              <c:f>home!$C$29:$S$29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</c:strCache>
            </c:strRef>
          </c:cat>
          <c:val>
            <c:numRef>
              <c:f>home!$C$58:$U$58</c:f>
              <c:numCache>
                <c:formatCode>0.0%</c:formatCode>
                <c:ptCount val="19"/>
                <c:pt idx="0">
                  <c:v>0.97947590251053696</c:v>
                </c:pt>
                <c:pt idx="1">
                  <c:v>0.97689090036343684</c:v>
                </c:pt>
                <c:pt idx="2">
                  <c:v>0.99535688614685935</c:v>
                </c:pt>
                <c:pt idx="3">
                  <c:v>0.98709653428528932</c:v>
                </c:pt>
                <c:pt idx="4">
                  <c:v>0.98678556713167342</c:v>
                </c:pt>
                <c:pt idx="5">
                  <c:v>0.98697577998482455</c:v>
                </c:pt>
                <c:pt idx="6">
                  <c:v>0.97959902544984878</c:v>
                </c:pt>
                <c:pt idx="7">
                  <c:v>0.97722488038277511</c:v>
                </c:pt>
                <c:pt idx="8">
                  <c:v>0.97846600208034207</c:v>
                </c:pt>
                <c:pt idx="9">
                  <c:v>0.97243018660923797</c:v>
                </c:pt>
                <c:pt idx="10">
                  <c:v>0.96865885838618582</c:v>
                </c:pt>
                <c:pt idx="11">
                  <c:v>0.9738838595441881</c:v>
                </c:pt>
                <c:pt idx="13">
                  <c:v>0.97383951432095195</c:v>
                </c:pt>
                <c:pt idx="14">
                  <c:v>0.97052061799031353</c:v>
                </c:pt>
                <c:pt idx="15">
                  <c:v>0.97110929803269186</c:v>
                </c:pt>
                <c:pt idx="16">
                  <c:v>0.96418283240169422</c:v>
                </c:pt>
                <c:pt idx="17">
                  <c:v>0.96826950085466645</c:v>
                </c:pt>
                <c:pt idx="18">
                  <c:v>0.96649259186897241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F-4D5D-A338-129030C25B81}"/>
            </c:ext>
          </c:extLst>
        </c:ser>
        <c:ser>
          <c:idx val="4"/>
          <c:order val="4"/>
          <c:tx>
            <c:v>q 25% - q 75%</c:v>
          </c:tx>
          <c:spPr>
            <a:solidFill>
              <a:schemeClr val="bg1">
                <a:lumMod val="65000"/>
              </a:schemeClr>
            </a:solidFill>
            <a:ln w="19050">
              <a:noFill/>
            </a:ln>
            <a:effectLst/>
          </c:spPr>
          <c:cat>
            <c:strRef>
              <c:f>home!$C$29:$S$29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</c:strCache>
            </c:strRef>
          </c:cat>
          <c:val>
            <c:numRef>
              <c:f>home!$C$57:$U$57</c:f>
              <c:numCache>
                <c:formatCode>0.0%</c:formatCode>
                <c:ptCount val="19"/>
                <c:pt idx="0">
                  <c:v>0.95265691633668714</c:v>
                </c:pt>
                <c:pt idx="1">
                  <c:v>0.9482458724660453</c:v>
                </c:pt>
                <c:pt idx="2">
                  <c:v>0.95921562779600356</c:v>
                </c:pt>
                <c:pt idx="3">
                  <c:v>0.94959091824544672</c:v>
                </c:pt>
                <c:pt idx="4">
                  <c:v>0.9458811368521638</c:v>
                </c:pt>
                <c:pt idx="5">
                  <c:v>0.9507468579324867</c:v>
                </c:pt>
                <c:pt idx="6">
                  <c:v>0.95329227243040782</c:v>
                </c:pt>
                <c:pt idx="7">
                  <c:v>0.95620459495394372</c:v>
                </c:pt>
                <c:pt idx="8">
                  <c:v>0.95839585546973682</c:v>
                </c:pt>
                <c:pt idx="9">
                  <c:v>0.95731204375962942</c:v>
                </c:pt>
                <c:pt idx="10">
                  <c:v>0.95861303200641335</c:v>
                </c:pt>
                <c:pt idx="11">
                  <c:v>0.96271666417114676</c:v>
                </c:pt>
                <c:pt idx="13">
                  <c:v>0.92696415618955519</c:v>
                </c:pt>
                <c:pt idx="14">
                  <c:v>0.93186145864113334</c:v>
                </c:pt>
                <c:pt idx="15">
                  <c:v>0.9403527669314663</c:v>
                </c:pt>
                <c:pt idx="16">
                  <c:v>0.93989827211219312</c:v>
                </c:pt>
                <c:pt idx="17">
                  <c:v>0.94406802746506924</c:v>
                </c:pt>
                <c:pt idx="18">
                  <c:v>0.93866926502484049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F-4D5D-A338-129030C25B81}"/>
            </c:ext>
          </c:extLst>
        </c:ser>
        <c:ser>
          <c:idx val="2"/>
          <c:order val="5"/>
          <c:tx>
            <c:v>q 25%</c:v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cat>
            <c:strRef>
              <c:f>home!$C$29:$S$29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</c:strCache>
            </c:strRef>
          </c:cat>
          <c:val>
            <c:numRef>
              <c:f>home!$C$55:$U$55</c:f>
              <c:numCache>
                <c:formatCode>0.0%</c:formatCode>
                <c:ptCount val="19"/>
                <c:pt idx="0">
                  <c:v>0.88691661701328206</c:v>
                </c:pt>
                <c:pt idx="1">
                  <c:v>0.9023217907656178</c:v>
                </c:pt>
                <c:pt idx="2">
                  <c:v>0.90490039840637448</c:v>
                </c:pt>
                <c:pt idx="3">
                  <c:v>0.89707126755415456</c:v>
                </c:pt>
                <c:pt idx="4">
                  <c:v>0.89757211269760795</c:v>
                </c:pt>
                <c:pt idx="5">
                  <c:v>0.9030405146664624</c:v>
                </c:pt>
                <c:pt idx="6">
                  <c:v>0.90042544637000943</c:v>
                </c:pt>
                <c:pt idx="7">
                  <c:v>0.90028691071942224</c:v>
                </c:pt>
                <c:pt idx="8">
                  <c:v>0.89976068376068374</c:v>
                </c:pt>
                <c:pt idx="9">
                  <c:v>0.90002125733586313</c:v>
                </c:pt>
                <c:pt idx="10">
                  <c:v>0.89960302801563685</c:v>
                </c:pt>
                <c:pt idx="11">
                  <c:v>0.8969892842381304</c:v>
                </c:pt>
                <c:pt idx="13">
                  <c:v>0.84126912157590383</c:v>
                </c:pt>
                <c:pt idx="14">
                  <c:v>0.83953100948342807</c:v>
                </c:pt>
                <c:pt idx="15">
                  <c:v>0.83595786073486766</c:v>
                </c:pt>
                <c:pt idx="16">
                  <c:v>0.85822032958271799</c:v>
                </c:pt>
                <c:pt idx="17">
                  <c:v>0.86111002496800038</c:v>
                </c:pt>
                <c:pt idx="18">
                  <c:v>0.83579268037483589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9F-4D5D-A338-129030C25B81}"/>
            </c:ext>
          </c:extLst>
        </c:ser>
        <c:ser>
          <c:idx val="1"/>
          <c:order val="6"/>
          <c:tx>
            <c:v>q 10%</c:v>
          </c:tx>
          <c:spPr>
            <a:solidFill>
              <a:schemeClr val="bg1"/>
            </a:solidFill>
            <a:ln w="12700">
              <a:noFill/>
            </a:ln>
            <a:effectLst/>
          </c:spPr>
          <c:cat>
            <c:strRef>
              <c:f>home!$C$29:$S$29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</c:strCache>
            </c:strRef>
          </c:cat>
          <c:val>
            <c:numRef>
              <c:f>home!$C$54:$U$54</c:f>
              <c:numCache>
                <c:formatCode>0.0%</c:formatCode>
                <c:ptCount val="19"/>
                <c:pt idx="0">
                  <c:v>0.80213603147835866</c:v>
                </c:pt>
                <c:pt idx="1">
                  <c:v>0.85382381413359143</c:v>
                </c:pt>
                <c:pt idx="2">
                  <c:v>0.88054353610959701</c:v>
                </c:pt>
                <c:pt idx="3">
                  <c:v>0.87349255143059823</c:v>
                </c:pt>
                <c:pt idx="4">
                  <c:v>0.85825600749093023</c:v>
                </c:pt>
                <c:pt idx="5">
                  <c:v>0.86861546574402371</c:v>
                </c:pt>
                <c:pt idx="6">
                  <c:v>0.85049211954744619</c:v>
                </c:pt>
                <c:pt idx="7">
                  <c:v>0.85282418456642806</c:v>
                </c:pt>
                <c:pt idx="8">
                  <c:v>0.864321691179467</c:v>
                </c:pt>
                <c:pt idx="9">
                  <c:v>0.87077379285743461</c:v>
                </c:pt>
                <c:pt idx="10">
                  <c:v>0.86149118738404451</c:v>
                </c:pt>
                <c:pt idx="11">
                  <c:v>0.84025559985063691</c:v>
                </c:pt>
                <c:pt idx="13">
                  <c:v>0.75506458138198651</c:v>
                </c:pt>
                <c:pt idx="14">
                  <c:v>0.75857352691938307</c:v>
                </c:pt>
                <c:pt idx="15">
                  <c:v>0.78443365462715109</c:v>
                </c:pt>
                <c:pt idx="16">
                  <c:v>0.75979814970563497</c:v>
                </c:pt>
                <c:pt idx="17">
                  <c:v>0.76345076098365572</c:v>
                </c:pt>
                <c:pt idx="18">
                  <c:v>0.77061733128071863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9F-4D5D-A338-129030C25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41216"/>
        <c:axId val="1854539968"/>
      </c:areaChart>
      <c:lineChart>
        <c:grouping val="standard"/>
        <c:varyColors val="0"/>
        <c:ser>
          <c:idx val="6"/>
          <c:order val="0"/>
          <c:tx>
            <c:v>min &amp; max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home!$C$29:$U$29</c:f>
              <c:strCache>
                <c:ptCount val="1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</c:strCache>
            </c:strRef>
          </c:cat>
          <c:val>
            <c:numRef>
              <c:f>home!$C$59:$U$59</c:f>
              <c:numCache>
                <c:formatCode>0.0%</c:formatCode>
                <c:ptCount val="19"/>
                <c:pt idx="0">
                  <c:v>0.9982495623905977</c:v>
                </c:pt>
                <c:pt idx="1">
                  <c:v>1.0017244611059044</c:v>
                </c:pt>
                <c:pt idx="2">
                  <c:v>1.0859701090615324</c:v>
                </c:pt>
                <c:pt idx="3">
                  <c:v>0.9915005861664713</c:v>
                </c:pt>
                <c:pt idx="4">
                  <c:v>0.99296448087431699</c:v>
                </c:pt>
                <c:pt idx="5">
                  <c:v>1.0275537634408602</c:v>
                </c:pt>
                <c:pt idx="6">
                  <c:v>0.99473476118381088</c:v>
                </c:pt>
                <c:pt idx="7">
                  <c:v>0.99650445910884566</c:v>
                </c:pt>
                <c:pt idx="8">
                  <c:v>0.99266783214204046</c:v>
                </c:pt>
                <c:pt idx="9">
                  <c:v>0.9904942832014072</c:v>
                </c:pt>
                <c:pt idx="10">
                  <c:v>0.98610710785726641</c:v>
                </c:pt>
                <c:pt idx="11">
                  <c:v>0.99433241070251743</c:v>
                </c:pt>
                <c:pt idx="13">
                  <c:v>1.0022287226633235</c:v>
                </c:pt>
                <c:pt idx="14">
                  <c:v>1.0007543029554962</c:v>
                </c:pt>
                <c:pt idx="15">
                  <c:v>0.99738249687037672</c:v>
                </c:pt>
                <c:pt idx="16">
                  <c:v>0.98420234659197647</c:v>
                </c:pt>
                <c:pt idx="17">
                  <c:v>0.98648026694281443</c:v>
                </c:pt>
                <c:pt idx="18">
                  <c:v>0.99119620907800732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9F-4D5D-A338-129030C25B81}"/>
            </c:ext>
          </c:extLst>
        </c:ser>
        <c:ser>
          <c:idx val="3"/>
          <c:order val="1"/>
          <c:tx>
            <c:v>median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home!$C$29:$U$29</c:f>
              <c:strCache>
                <c:ptCount val="1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</c:strCache>
            </c:strRef>
          </c:cat>
          <c:val>
            <c:numRef>
              <c:f>home!$C$56:$U$56</c:f>
              <c:numCache>
                <c:formatCode>0.0%</c:formatCode>
                <c:ptCount val="19"/>
                <c:pt idx="0">
                  <c:v>0.91797119599248589</c:v>
                </c:pt>
                <c:pt idx="1">
                  <c:v>0.92270037261635129</c:v>
                </c:pt>
                <c:pt idx="2">
                  <c:v>0.93462820698651983</c:v>
                </c:pt>
                <c:pt idx="3">
                  <c:v>0.92580123186136343</c:v>
                </c:pt>
                <c:pt idx="4">
                  <c:v>0.92763554629680389</c:v>
                </c:pt>
                <c:pt idx="5">
                  <c:v>0.93251508042895437</c:v>
                </c:pt>
                <c:pt idx="6">
                  <c:v>0.9343944217068364</c:v>
                </c:pt>
                <c:pt idx="7">
                  <c:v>0.9302074265301834</c:v>
                </c:pt>
                <c:pt idx="8">
                  <c:v>0.93052346426579557</c:v>
                </c:pt>
                <c:pt idx="9">
                  <c:v>0.93207539319297661</c:v>
                </c:pt>
                <c:pt idx="10">
                  <c:v>0.9285700665484431</c:v>
                </c:pt>
                <c:pt idx="11">
                  <c:v>0.93103010764247074</c:v>
                </c:pt>
                <c:pt idx="13">
                  <c:v>0.88522130532633159</c:v>
                </c:pt>
                <c:pt idx="14">
                  <c:v>0.89020109302079342</c:v>
                </c:pt>
                <c:pt idx="15">
                  <c:v>0.89377061720131945</c:v>
                </c:pt>
                <c:pt idx="16">
                  <c:v>0.88766682309544875</c:v>
                </c:pt>
                <c:pt idx="17">
                  <c:v>0.88837626709508577</c:v>
                </c:pt>
                <c:pt idx="18">
                  <c:v>0.88905463360059667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9F-4D5D-A338-129030C25B81}"/>
            </c:ext>
          </c:extLst>
        </c:ser>
        <c:ser>
          <c:idx val="0"/>
          <c:order val="2"/>
          <c:tx>
            <c:v>min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home!$C$29:$U$29</c:f>
              <c:strCache>
                <c:ptCount val="1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</c:strCache>
            </c:strRef>
          </c:cat>
          <c:val>
            <c:numRef>
              <c:f>home!$C$53:$U$53</c:f>
              <c:numCache>
                <c:formatCode>0.0%</c:formatCode>
                <c:ptCount val="19"/>
                <c:pt idx="0">
                  <c:v>0.61685976827806632</c:v>
                </c:pt>
                <c:pt idx="1">
                  <c:v>0.72996963326325626</c:v>
                </c:pt>
                <c:pt idx="2">
                  <c:v>0.75547389373755935</c:v>
                </c:pt>
                <c:pt idx="3">
                  <c:v>0.76254826254826258</c:v>
                </c:pt>
                <c:pt idx="4">
                  <c:v>0.78370410077727148</c:v>
                </c:pt>
                <c:pt idx="5">
                  <c:v>0.79923405508911471</c:v>
                </c:pt>
                <c:pt idx="6">
                  <c:v>0.79109147800478552</c:v>
                </c:pt>
                <c:pt idx="7">
                  <c:v>0.79887437612827861</c:v>
                </c:pt>
                <c:pt idx="8">
                  <c:v>0.79383952813406988</c:v>
                </c:pt>
                <c:pt idx="9">
                  <c:v>0.79594949580544017</c:v>
                </c:pt>
                <c:pt idx="10">
                  <c:v>0.79332477535301671</c:v>
                </c:pt>
                <c:pt idx="11">
                  <c:v>0.79739439179177496</c:v>
                </c:pt>
                <c:pt idx="13">
                  <c:v>0.66839792249300845</c:v>
                </c:pt>
                <c:pt idx="14">
                  <c:v>0.71548703573931327</c:v>
                </c:pt>
                <c:pt idx="15">
                  <c:v>0.7369468687796662</c:v>
                </c:pt>
                <c:pt idx="16">
                  <c:v>0.71394503747444926</c:v>
                </c:pt>
                <c:pt idx="17">
                  <c:v>0.73072455999285268</c:v>
                </c:pt>
                <c:pt idx="18">
                  <c:v>0.72132685672957575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9F-4D5D-A338-129030C25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541216"/>
        <c:axId val="1854539968"/>
      </c:lineChart>
      <c:catAx>
        <c:axId val="18545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39968"/>
        <c:crosses val="autoZero"/>
        <c:auto val="1"/>
        <c:lblAlgn val="ctr"/>
        <c:lblOffset val="100"/>
        <c:noMultiLvlLbl val="0"/>
      </c:catAx>
      <c:valAx>
        <c:axId val="1854539968"/>
        <c:scaling>
          <c:orientation val="minMax"/>
          <c:max val="1.1000000000000001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4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Scotland!$V$1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Scotland!$V$2:$V$13</c:f>
              <c:numCache>
                <c:formatCode>General</c:formatCode>
                <c:ptCount val="12"/>
                <c:pt idx="0">
                  <c:v>-292</c:v>
                </c:pt>
                <c:pt idx="1">
                  <c:v>-496</c:v>
                </c:pt>
                <c:pt idx="2">
                  <c:v>-714</c:v>
                </c:pt>
                <c:pt idx="3">
                  <c:v>-1011</c:v>
                </c:pt>
                <c:pt idx="4">
                  <c:v>-1433</c:v>
                </c:pt>
                <c:pt idx="5">
                  <c:v>-1657</c:v>
                </c:pt>
                <c:pt idx="6">
                  <c:v>-2124</c:v>
                </c:pt>
                <c:pt idx="7">
                  <c:v>-2325</c:v>
                </c:pt>
                <c:pt idx="8">
                  <c:v>-2616</c:v>
                </c:pt>
                <c:pt idx="9">
                  <c:v>-2769</c:v>
                </c:pt>
                <c:pt idx="10">
                  <c:v>-2857</c:v>
                </c:pt>
                <c:pt idx="11">
                  <c:v>-2874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4-43B0-9A16-7B8DC92E97F3}"/>
            </c:ext>
          </c:extLst>
        </c:ser>
        <c:ser>
          <c:idx val="1"/>
          <c:order val="1"/>
          <c:tx>
            <c:strRef>
              <c:f>Scotland!$W$1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Scotland!$W$2:$W$13</c:f>
              <c:numCache>
                <c:formatCode>General</c:formatCode>
                <c:ptCount val="12"/>
                <c:pt idx="0">
                  <c:v>-550</c:v>
                </c:pt>
                <c:pt idx="1">
                  <c:v>-842</c:v>
                </c:pt>
                <c:pt idx="2">
                  <c:v>-1037</c:v>
                </c:pt>
                <c:pt idx="3">
                  <c:v>-1341</c:v>
                </c:pt>
                <c:pt idx="4">
                  <c:v>-1582</c:v>
                </c:pt>
                <c:pt idx="5">
                  <c:v>-1694</c:v>
                </c:pt>
                <c:pt idx="6">
                  <c:v>-1758</c:v>
                </c:pt>
                <c:pt idx="7">
                  <c:v>-1789</c:v>
                </c:pt>
                <c:pt idx="8">
                  <c:v>-1806</c:v>
                </c:pt>
                <c:pt idx="9">
                  <c:v>-1688</c:v>
                </c:pt>
                <c:pt idx="10">
                  <c:v>-1459</c:v>
                </c:pt>
                <c:pt idx="11">
                  <c:v>-1362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4-43B0-9A16-7B8DC92E97F3}"/>
            </c:ext>
          </c:extLst>
        </c:ser>
        <c:ser>
          <c:idx val="2"/>
          <c:order val="2"/>
          <c:tx>
            <c:strRef>
              <c:f>Scotland!$X$1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Scotland!$X$2:$X$13</c:f>
              <c:numCache>
                <c:formatCode>General</c:formatCode>
                <c:ptCount val="12"/>
                <c:pt idx="0">
                  <c:v>-78</c:v>
                </c:pt>
                <c:pt idx="1">
                  <c:v>-32</c:v>
                </c:pt>
                <c:pt idx="2">
                  <c:v>-187</c:v>
                </c:pt>
                <c:pt idx="3">
                  <c:v>-381</c:v>
                </c:pt>
                <c:pt idx="4">
                  <c:v>-743</c:v>
                </c:pt>
                <c:pt idx="5">
                  <c:v>-785</c:v>
                </c:pt>
                <c:pt idx="6">
                  <c:v>-1012</c:v>
                </c:pt>
                <c:pt idx="7">
                  <c:v>-1302</c:v>
                </c:pt>
                <c:pt idx="8">
                  <c:v>-1542</c:v>
                </c:pt>
                <c:pt idx="9">
                  <c:v>-1588</c:v>
                </c:pt>
                <c:pt idx="10">
                  <c:v>-1703</c:v>
                </c:pt>
                <c:pt idx="11">
                  <c:v>-1829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4-43B0-9A16-7B8DC92E97F3}"/>
            </c:ext>
          </c:extLst>
        </c:ser>
        <c:ser>
          <c:idx val="3"/>
          <c:order val="3"/>
          <c:tx>
            <c:strRef>
              <c:f>Scotland!$Y$1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D4-43B0-9A16-7B8DC92E97F3}"/>
            </c:ext>
          </c:extLst>
        </c:ser>
        <c:ser>
          <c:idx val="4"/>
          <c:order val="4"/>
          <c:tx>
            <c:strRef>
              <c:f>Scotland!$Z$1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Scotland!$Z$2:$Z$13</c:f>
              <c:numCache>
                <c:formatCode>General</c:formatCode>
                <c:ptCount val="12"/>
                <c:pt idx="0">
                  <c:v>76</c:v>
                </c:pt>
                <c:pt idx="1">
                  <c:v>188</c:v>
                </c:pt>
                <c:pt idx="2">
                  <c:v>149</c:v>
                </c:pt>
                <c:pt idx="3">
                  <c:v>289</c:v>
                </c:pt>
                <c:pt idx="4">
                  <c:v>446</c:v>
                </c:pt>
                <c:pt idx="5">
                  <c:v>669</c:v>
                </c:pt>
                <c:pt idx="6">
                  <c:v>754</c:v>
                </c:pt>
                <c:pt idx="7">
                  <c:v>810</c:v>
                </c:pt>
                <c:pt idx="8">
                  <c:v>792</c:v>
                </c:pt>
                <c:pt idx="9">
                  <c:v>987</c:v>
                </c:pt>
                <c:pt idx="10">
                  <c:v>1402</c:v>
                </c:pt>
                <c:pt idx="11">
                  <c:v>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D4-43B0-9A16-7B8DC92E97F3}"/>
            </c:ext>
          </c:extLst>
        </c:ser>
        <c:ser>
          <c:idx val="5"/>
          <c:order val="5"/>
          <c:tx>
            <c:strRef>
              <c:f>Scotland!$AA$1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Scotland!$T$2:$T$13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Scotland!$AA$2:$AA$13</c:f>
              <c:numCache>
                <c:formatCode>General</c:formatCode>
                <c:ptCount val="12"/>
                <c:pt idx="0">
                  <c:v>85</c:v>
                </c:pt>
                <c:pt idx="1">
                  <c:v>310</c:v>
                </c:pt>
                <c:pt idx="2">
                  <c:v>598</c:v>
                </c:pt>
                <c:pt idx="3">
                  <c:v>813</c:v>
                </c:pt>
                <c:pt idx="4">
                  <c:v>1004</c:v>
                </c:pt>
                <c:pt idx="5">
                  <c:v>1360</c:v>
                </c:pt>
                <c:pt idx="6">
                  <c:v>1603</c:v>
                </c:pt>
                <c:pt idx="7">
                  <c:v>2010</c:v>
                </c:pt>
                <c:pt idx="8">
                  <c:v>2196</c:v>
                </c:pt>
                <c:pt idx="9">
                  <c:v>2488</c:v>
                </c:pt>
                <c:pt idx="10">
                  <c:v>3003</c:v>
                </c:pt>
                <c:pt idx="11">
                  <c:v>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D4-43B0-9A16-7B8DC92E97F3}"/>
            </c:ext>
          </c:extLst>
        </c:ser>
        <c:ser>
          <c:idx val="6"/>
          <c:order val="6"/>
          <c:tx>
            <c:strRef>
              <c:f>Scotland!$U$1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Scotland!$U$2:$U$13</c:f>
              <c:numCache>
                <c:formatCode>General</c:formatCode>
                <c:ptCount val="12"/>
                <c:pt idx="0">
                  <c:v>-560</c:v>
                </c:pt>
                <c:pt idx="1">
                  <c:v>-905</c:v>
                </c:pt>
                <c:pt idx="2">
                  <c:v>-1235</c:v>
                </c:pt>
                <c:pt idx="3">
                  <c:v>-1709</c:v>
                </c:pt>
                <c:pt idx="4">
                  <c:v>-2061</c:v>
                </c:pt>
                <c:pt idx="5">
                  <c:v>-2304</c:v>
                </c:pt>
                <c:pt idx="6">
                  <c:v>-2823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BC-48AE-B621-0DFEF3A5F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Sweden!$V$1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Sweden!$V$2:$V$13</c:f>
              <c:numCache>
                <c:formatCode>General</c:formatCode>
                <c:ptCount val="12"/>
                <c:pt idx="0">
                  <c:v>-574</c:v>
                </c:pt>
                <c:pt idx="1">
                  <c:v>-978</c:v>
                </c:pt>
                <c:pt idx="2">
                  <c:v>-1595</c:v>
                </c:pt>
                <c:pt idx="3">
                  <c:v>-2843</c:v>
                </c:pt>
                <c:pt idx="4">
                  <c:v>-3541</c:v>
                </c:pt>
                <c:pt idx="5">
                  <c:v>-4024</c:v>
                </c:pt>
                <c:pt idx="6">
                  <c:v>-5270</c:v>
                </c:pt>
                <c:pt idx="7">
                  <c:v>-6142</c:v>
                </c:pt>
                <c:pt idx="8">
                  <c:v>-7106</c:v>
                </c:pt>
                <c:pt idx="9">
                  <c:v>-8310</c:v>
                </c:pt>
                <c:pt idx="10">
                  <c:v>-9235</c:v>
                </c:pt>
                <c:pt idx="11">
                  <c:v>-9789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D-4244-92F4-414F64FB8CF6}"/>
            </c:ext>
          </c:extLst>
        </c:ser>
        <c:ser>
          <c:idx val="1"/>
          <c:order val="1"/>
          <c:tx>
            <c:strRef>
              <c:f>Sweden!$W$1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Sweden!$W$2:$W$13</c:f>
              <c:numCache>
                <c:formatCode>General</c:formatCode>
                <c:ptCount val="12"/>
                <c:pt idx="0">
                  <c:v>-420</c:v>
                </c:pt>
                <c:pt idx="1">
                  <c:v>-381</c:v>
                </c:pt>
                <c:pt idx="2">
                  <c:v>-125</c:v>
                </c:pt>
                <c:pt idx="3">
                  <c:v>-366</c:v>
                </c:pt>
                <c:pt idx="4">
                  <c:v>-322</c:v>
                </c:pt>
                <c:pt idx="5">
                  <c:v>-120</c:v>
                </c:pt>
                <c:pt idx="6">
                  <c:v>-273</c:v>
                </c:pt>
                <c:pt idx="7">
                  <c:v>-432</c:v>
                </c:pt>
                <c:pt idx="8">
                  <c:v>-351</c:v>
                </c:pt>
                <c:pt idx="9">
                  <c:v>-386</c:v>
                </c:pt>
                <c:pt idx="10">
                  <c:v>-325</c:v>
                </c:pt>
                <c:pt idx="11">
                  <c:v>-260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D-4244-92F4-414F64FB8CF6}"/>
            </c:ext>
          </c:extLst>
        </c:ser>
        <c:ser>
          <c:idx val="2"/>
          <c:order val="2"/>
          <c:tx>
            <c:strRef>
              <c:f>Sweden!$X$1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Sweden!$X$2:$X$13</c:f>
              <c:numCache>
                <c:formatCode>General</c:formatCode>
                <c:ptCount val="12"/>
                <c:pt idx="0">
                  <c:v>186</c:v>
                </c:pt>
                <c:pt idx="1">
                  <c:v>190</c:v>
                </c:pt>
                <c:pt idx="2">
                  <c:v>25</c:v>
                </c:pt>
                <c:pt idx="3">
                  <c:v>-326</c:v>
                </c:pt>
                <c:pt idx="4">
                  <c:v>-196</c:v>
                </c:pt>
                <c:pt idx="5">
                  <c:v>-333</c:v>
                </c:pt>
                <c:pt idx="6">
                  <c:v>-692</c:v>
                </c:pt>
                <c:pt idx="7">
                  <c:v>-974</c:v>
                </c:pt>
                <c:pt idx="8">
                  <c:v>-989</c:v>
                </c:pt>
                <c:pt idx="9">
                  <c:v>-1166</c:v>
                </c:pt>
                <c:pt idx="10">
                  <c:v>-1403</c:v>
                </c:pt>
                <c:pt idx="11">
                  <c:v>-1446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8D-4244-92F4-414F64FB8CF6}"/>
            </c:ext>
          </c:extLst>
        </c:ser>
        <c:ser>
          <c:idx val="3"/>
          <c:order val="3"/>
          <c:tx>
            <c:strRef>
              <c:f>Sweden!$Y$1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Sweden!$Y$2:$Y$13</c:f>
              <c:numCache>
                <c:formatCode>General</c:formatCode>
                <c:ptCount val="12"/>
                <c:pt idx="0">
                  <c:v>129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8D-4244-92F4-414F64FB8CF6}"/>
            </c:ext>
          </c:extLst>
        </c:ser>
        <c:ser>
          <c:idx val="4"/>
          <c:order val="4"/>
          <c:tx>
            <c:strRef>
              <c:f>Sweden!$Z$1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Sweden!$Z$2:$Z$13</c:f>
              <c:numCache>
                <c:formatCode>General</c:formatCode>
                <c:ptCount val="12"/>
                <c:pt idx="0">
                  <c:v>-113</c:v>
                </c:pt>
                <c:pt idx="1">
                  <c:v>-341</c:v>
                </c:pt>
                <c:pt idx="2">
                  <c:v>-75</c:v>
                </c:pt>
                <c:pt idx="3">
                  <c:v>88</c:v>
                </c:pt>
                <c:pt idx="4">
                  <c:v>308</c:v>
                </c:pt>
                <c:pt idx="5">
                  <c:v>448</c:v>
                </c:pt>
                <c:pt idx="6">
                  <c:v>401</c:v>
                </c:pt>
                <c:pt idx="7">
                  <c:v>578</c:v>
                </c:pt>
                <c:pt idx="8">
                  <c:v>864</c:v>
                </c:pt>
                <c:pt idx="9">
                  <c:v>914</c:v>
                </c:pt>
                <c:pt idx="10">
                  <c:v>1032</c:v>
                </c:pt>
                <c:pt idx="11">
                  <c:v>1309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8D-4244-92F4-414F64FB8CF6}"/>
            </c:ext>
          </c:extLst>
        </c:ser>
        <c:ser>
          <c:idx val="5"/>
          <c:order val="5"/>
          <c:tx>
            <c:strRef>
              <c:f>Sweden!$AA$1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Sweden!$T$2:$T$13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Sweden!$AA$2:$AA$13</c:f>
              <c:numCache>
                <c:formatCode>General</c:formatCode>
                <c:ptCount val="12"/>
                <c:pt idx="0">
                  <c:v>0</c:v>
                </c:pt>
                <c:pt idx="1">
                  <c:v>160</c:v>
                </c:pt>
                <c:pt idx="2">
                  <c:v>346</c:v>
                </c:pt>
                <c:pt idx="3">
                  <c:v>227</c:v>
                </c:pt>
                <c:pt idx="4">
                  <c:v>520</c:v>
                </c:pt>
                <c:pt idx="5">
                  <c:v>401</c:v>
                </c:pt>
                <c:pt idx="6">
                  <c:v>426</c:v>
                </c:pt>
                <c:pt idx="7">
                  <c:v>332</c:v>
                </c:pt>
                <c:pt idx="8">
                  <c:v>549</c:v>
                </c:pt>
                <c:pt idx="9">
                  <c:v>579</c:v>
                </c:pt>
                <c:pt idx="10">
                  <c:v>728</c:v>
                </c:pt>
                <c:pt idx="11">
                  <c:v>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8D-4244-92F4-414F64FB8CF6}"/>
            </c:ext>
          </c:extLst>
        </c:ser>
        <c:ser>
          <c:idx val="6"/>
          <c:order val="6"/>
          <c:tx>
            <c:strRef>
              <c:f>Sweden!$U$1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Sweden!$U$2:$U$13</c:f>
              <c:numCache>
                <c:formatCode>General</c:formatCode>
                <c:ptCount val="12"/>
                <c:pt idx="0">
                  <c:v>-1213</c:v>
                </c:pt>
                <c:pt idx="1">
                  <c:v>-2235</c:v>
                </c:pt>
                <c:pt idx="2">
                  <c:v>-3319</c:v>
                </c:pt>
                <c:pt idx="3">
                  <c:v>-4997</c:v>
                </c:pt>
                <c:pt idx="4">
                  <c:v>-5956</c:v>
                </c:pt>
                <c:pt idx="5">
                  <c:v>-7015</c:v>
                </c:pt>
                <c:pt idx="6">
                  <c:v>-8529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8-40D8-9D85-8804FEC52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Portugal!$V$1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Portugal!$V$2:$V$13</c:f>
              <c:numCache>
                <c:formatCode>General</c:formatCode>
                <c:ptCount val="12"/>
                <c:pt idx="0">
                  <c:v>-786</c:v>
                </c:pt>
                <c:pt idx="1">
                  <c:v>-1058</c:v>
                </c:pt>
                <c:pt idx="2">
                  <c:v>-1353</c:v>
                </c:pt>
                <c:pt idx="3">
                  <c:v>-1958</c:v>
                </c:pt>
                <c:pt idx="4">
                  <c:v>-2244</c:v>
                </c:pt>
                <c:pt idx="5">
                  <c:v>-2331</c:v>
                </c:pt>
                <c:pt idx="6">
                  <c:v>-2735</c:v>
                </c:pt>
                <c:pt idx="7">
                  <c:v>-2570</c:v>
                </c:pt>
                <c:pt idx="8">
                  <c:v>-2751</c:v>
                </c:pt>
                <c:pt idx="9">
                  <c:v>-2947</c:v>
                </c:pt>
                <c:pt idx="10">
                  <c:v>-2828</c:v>
                </c:pt>
                <c:pt idx="11">
                  <c:v>-2783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6-4769-84F0-CBEF02DBDE27}"/>
            </c:ext>
          </c:extLst>
        </c:ser>
        <c:ser>
          <c:idx val="1"/>
          <c:order val="1"/>
          <c:tx>
            <c:strRef>
              <c:f>Portugal!$W$1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Portugal!$W$2:$W$13</c:f>
              <c:numCache>
                <c:formatCode>General</c:formatCode>
                <c:ptCount val="12"/>
                <c:pt idx="0">
                  <c:v>-1176</c:v>
                </c:pt>
                <c:pt idx="1">
                  <c:v>-1950</c:v>
                </c:pt>
                <c:pt idx="2">
                  <c:v>-2307</c:v>
                </c:pt>
                <c:pt idx="3">
                  <c:v>-2832</c:v>
                </c:pt>
                <c:pt idx="4">
                  <c:v>-3260</c:v>
                </c:pt>
                <c:pt idx="5">
                  <c:v>-3523</c:v>
                </c:pt>
                <c:pt idx="6">
                  <c:v>-4161</c:v>
                </c:pt>
                <c:pt idx="7">
                  <c:v>-4449</c:v>
                </c:pt>
                <c:pt idx="8">
                  <c:v>-5052</c:v>
                </c:pt>
                <c:pt idx="9">
                  <c:v>-5748</c:v>
                </c:pt>
                <c:pt idx="10">
                  <c:v>-6228</c:v>
                </c:pt>
                <c:pt idx="11">
                  <c:v>-6359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6-4769-84F0-CBEF02DBDE27}"/>
            </c:ext>
          </c:extLst>
        </c:ser>
        <c:ser>
          <c:idx val="2"/>
          <c:order val="2"/>
          <c:tx>
            <c:strRef>
              <c:f>Portugal!$X$1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Portugal!$X$2:$X$13</c:f>
              <c:numCache>
                <c:formatCode>General</c:formatCode>
                <c:ptCount val="12"/>
                <c:pt idx="0">
                  <c:v>149</c:v>
                </c:pt>
                <c:pt idx="1">
                  <c:v>0</c:v>
                </c:pt>
                <c:pt idx="2">
                  <c:v>157</c:v>
                </c:pt>
                <c:pt idx="3">
                  <c:v>284</c:v>
                </c:pt>
                <c:pt idx="4">
                  <c:v>290</c:v>
                </c:pt>
                <c:pt idx="5">
                  <c:v>310</c:v>
                </c:pt>
                <c:pt idx="6">
                  <c:v>108</c:v>
                </c:pt>
                <c:pt idx="7">
                  <c:v>-115</c:v>
                </c:pt>
                <c:pt idx="8">
                  <c:v>-288</c:v>
                </c:pt>
                <c:pt idx="9">
                  <c:v>-431</c:v>
                </c:pt>
                <c:pt idx="10">
                  <c:v>-617</c:v>
                </c:pt>
                <c:pt idx="11">
                  <c:v>-1358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6-4769-84F0-CBEF02DBDE27}"/>
            </c:ext>
          </c:extLst>
        </c:ser>
        <c:ser>
          <c:idx val="3"/>
          <c:order val="3"/>
          <c:tx>
            <c:strRef>
              <c:f>Portugal!$Y$1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Portugal!$Y$2:$Y$13</c:f>
              <c:numCache>
                <c:formatCode>General</c:formatCode>
                <c:ptCount val="12"/>
                <c:pt idx="0">
                  <c:v>119</c:v>
                </c:pt>
                <c:pt idx="1">
                  <c:v>48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218</c:v>
                </c:pt>
                <c:pt idx="8">
                  <c:v>424</c:v>
                </c:pt>
                <c:pt idx="9">
                  <c:v>751</c:v>
                </c:pt>
                <c:pt idx="10">
                  <c:v>965</c:v>
                </c:pt>
                <c:pt idx="11">
                  <c:v>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A6-4769-84F0-CBEF02DBDE27}"/>
            </c:ext>
          </c:extLst>
        </c:ser>
        <c:ser>
          <c:idx val="4"/>
          <c:order val="4"/>
          <c:tx>
            <c:strRef>
              <c:f>Portugal!$Z$1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Portugal!$Z$2:$Z$13</c:f>
              <c:numCache>
                <c:formatCode>General</c:formatCode>
                <c:ptCount val="12"/>
                <c:pt idx="0">
                  <c:v>-10</c:v>
                </c:pt>
                <c:pt idx="1">
                  <c:v>-336</c:v>
                </c:pt>
                <c:pt idx="2">
                  <c:v>-550</c:v>
                </c:pt>
                <c:pt idx="3">
                  <c:v>-659</c:v>
                </c:pt>
                <c:pt idx="4">
                  <c:v>-372</c:v>
                </c:pt>
                <c:pt idx="5">
                  <c:v>-124</c:v>
                </c:pt>
                <c:pt idx="6">
                  <c:v>-417</c:v>
                </c:pt>
                <c:pt idx="7">
                  <c:v>0</c:v>
                </c:pt>
                <c:pt idx="8">
                  <c:v>0</c:v>
                </c:pt>
                <c:pt idx="9">
                  <c:v>332</c:v>
                </c:pt>
                <c:pt idx="10">
                  <c:v>626</c:v>
                </c:pt>
                <c:pt idx="11">
                  <c:v>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A6-4769-84F0-CBEF02DBDE27}"/>
            </c:ext>
          </c:extLst>
        </c:ser>
        <c:ser>
          <c:idx val="5"/>
          <c:order val="5"/>
          <c:tx>
            <c:strRef>
              <c:f>Portugal!$AA$1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Portugal!$T$2:$T$13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Portugal!$AA$2:$AA$13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171</c:v>
                </c:pt>
                <c:pt idx="4">
                  <c:v>555</c:v>
                </c:pt>
                <c:pt idx="5">
                  <c:v>970</c:v>
                </c:pt>
                <c:pt idx="6">
                  <c:v>844</c:v>
                </c:pt>
                <c:pt idx="7">
                  <c:v>562</c:v>
                </c:pt>
                <c:pt idx="8">
                  <c:v>227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A6-4769-84F0-CBEF02DBDE27}"/>
            </c:ext>
          </c:extLst>
        </c:ser>
        <c:ser>
          <c:idx val="6"/>
          <c:order val="6"/>
          <c:tx>
            <c:strRef>
              <c:f>Portugal!$U$1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Portugal!$U$2:$U$13</c:f>
              <c:numCache>
                <c:formatCode>General</c:formatCode>
                <c:ptCount val="12"/>
                <c:pt idx="0">
                  <c:v>16</c:v>
                </c:pt>
                <c:pt idx="1">
                  <c:v>-275</c:v>
                </c:pt>
                <c:pt idx="2">
                  <c:v>-238</c:v>
                </c:pt>
                <c:pt idx="3">
                  <c:v>-476</c:v>
                </c:pt>
                <c:pt idx="4">
                  <c:v>-470</c:v>
                </c:pt>
                <c:pt idx="5">
                  <c:v>-366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A-46FE-8B11-6CD78D924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Spain!$V$1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Spain!$V$2:$V$13</c:f>
              <c:numCache>
                <c:formatCode>General</c:formatCode>
                <c:ptCount val="12"/>
                <c:pt idx="0">
                  <c:v>-3150</c:v>
                </c:pt>
                <c:pt idx="1">
                  <c:v>-5532</c:v>
                </c:pt>
                <c:pt idx="2">
                  <c:v>-7576</c:v>
                </c:pt>
                <c:pt idx="3">
                  <c:v>-10923</c:v>
                </c:pt>
                <c:pt idx="4">
                  <c:v>-13661</c:v>
                </c:pt>
                <c:pt idx="5">
                  <c:v>-14864</c:v>
                </c:pt>
                <c:pt idx="6">
                  <c:v>-17355</c:v>
                </c:pt>
                <c:pt idx="7">
                  <c:v>-19144</c:v>
                </c:pt>
                <c:pt idx="8">
                  <c:v>-21939</c:v>
                </c:pt>
                <c:pt idx="9">
                  <c:v>-25700</c:v>
                </c:pt>
                <c:pt idx="10">
                  <c:v>-26860</c:v>
                </c:pt>
                <c:pt idx="11">
                  <c:v>-28517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72-496B-B1F2-48A046CD0A7B}"/>
            </c:ext>
          </c:extLst>
        </c:ser>
        <c:ser>
          <c:idx val="1"/>
          <c:order val="1"/>
          <c:tx>
            <c:strRef>
              <c:f>Spain!$W$1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Spain!$W$2:$W$13</c:f>
              <c:numCache>
                <c:formatCode>General</c:formatCode>
                <c:ptCount val="12"/>
                <c:pt idx="0">
                  <c:v>-6987</c:v>
                </c:pt>
                <c:pt idx="1">
                  <c:v>-9931</c:v>
                </c:pt>
                <c:pt idx="2">
                  <c:v>-10272</c:v>
                </c:pt>
                <c:pt idx="3">
                  <c:v>-11785</c:v>
                </c:pt>
                <c:pt idx="4">
                  <c:v>-13948</c:v>
                </c:pt>
                <c:pt idx="5">
                  <c:v>-14923</c:v>
                </c:pt>
                <c:pt idx="6">
                  <c:v>-15769</c:v>
                </c:pt>
                <c:pt idx="7">
                  <c:v>-17330</c:v>
                </c:pt>
                <c:pt idx="8">
                  <c:v>-18239</c:v>
                </c:pt>
                <c:pt idx="9">
                  <c:v>-20059</c:v>
                </c:pt>
                <c:pt idx="10">
                  <c:v>-21260</c:v>
                </c:pt>
                <c:pt idx="11">
                  <c:v>-21924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2-496B-B1F2-48A046CD0A7B}"/>
            </c:ext>
          </c:extLst>
        </c:ser>
        <c:ser>
          <c:idx val="2"/>
          <c:order val="2"/>
          <c:tx>
            <c:strRef>
              <c:f>Spain!$X$1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Spain!$X$2:$X$13</c:f>
              <c:numCache>
                <c:formatCode>General</c:formatCode>
                <c:ptCount val="12"/>
                <c:pt idx="0">
                  <c:v>-544</c:v>
                </c:pt>
                <c:pt idx="1">
                  <c:v>-1025</c:v>
                </c:pt>
                <c:pt idx="2">
                  <c:v>-1095</c:v>
                </c:pt>
                <c:pt idx="3">
                  <c:v>-2657</c:v>
                </c:pt>
                <c:pt idx="4">
                  <c:v>-3946</c:v>
                </c:pt>
                <c:pt idx="5">
                  <c:v>-4207</c:v>
                </c:pt>
                <c:pt idx="6">
                  <c:v>-5534</c:v>
                </c:pt>
                <c:pt idx="7">
                  <c:v>-7061</c:v>
                </c:pt>
                <c:pt idx="8">
                  <c:v>-7856</c:v>
                </c:pt>
                <c:pt idx="9">
                  <c:v>-9490</c:v>
                </c:pt>
                <c:pt idx="10">
                  <c:v>-12373</c:v>
                </c:pt>
                <c:pt idx="11">
                  <c:v>-18112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72-496B-B1F2-48A046CD0A7B}"/>
            </c:ext>
          </c:extLst>
        </c:ser>
        <c:ser>
          <c:idx val="3"/>
          <c:order val="3"/>
          <c:tx>
            <c:strRef>
              <c:f>Spain!$Y$1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72-496B-B1F2-48A046CD0A7B}"/>
            </c:ext>
          </c:extLst>
        </c:ser>
        <c:ser>
          <c:idx val="4"/>
          <c:order val="4"/>
          <c:tx>
            <c:strRef>
              <c:f>Spain!$Z$1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Spain!$Z$2:$Z$13</c:f>
              <c:numCache>
                <c:formatCode>General</c:formatCode>
                <c:ptCount val="12"/>
                <c:pt idx="0">
                  <c:v>756</c:v>
                </c:pt>
                <c:pt idx="1">
                  <c:v>1518</c:v>
                </c:pt>
                <c:pt idx="2">
                  <c:v>2391</c:v>
                </c:pt>
                <c:pt idx="3">
                  <c:v>2913</c:v>
                </c:pt>
                <c:pt idx="4">
                  <c:v>4087</c:v>
                </c:pt>
                <c:pt idx="5">
                  <c:v>5992</c:v>
                </c:pt>
                <c:pt idx="6">
                  <c:v>7005</c:v>
                </c:pt>
                <c:pt idx="7">
                  <c:v>8731</c:v>
                </c:pt>
                <c:pt idx="8">
                  <c:v>8872</c:v>
                </c:pt>
                <c:pt idx="9">
                  <c:v>9850</c:v>
                </c:pt>
                <c:pt idx="10">
                  <c:v>10786</c:v>
                </c:pt>
                <c:pt idx="11">
                  <c:v>12080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72-496B-B1F2-48A046CD0A7B}"/>
            </c:ext>
          </c:extLst>
        </c:ser>
        <c:ser>
          <c:idx val="5"/>
          <c:order val="5"/>
          <c:tx>
            <c:strRef>
              <c:f>Spain!$AA$1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Spain!$T$2:$T$13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Spain!$AA$2:$AA$13</c:f>
              <c:numCache>
                <c:formatCode>General</c:formatCode>
                <c:ptCount val="12"/>
                <c:pt idx="0">
                  <c:v>1683</c:v>
                </c:pt>
                <c:pt idx="1">
                  <c:v>4006</c:v>
                </c:pt>
                <c:pt idx="2">
                  <c:v>7379</c:v>
                </c:pt>
                <c:pt idx="3">
                  <c:v>9199</c:v>
                </c:pt>
                <c:pt idx="4">
                  <c:v>12069</c:v>
                </c:pt>
                <c:pt idx="5">
                  <c:v>15527</c:v>
                </c:pt>
                <c:pt idx="6">
                  <c:v>18059</c:v>
                </c:pt>
                <c:pt idx="7">
                  <c:v>20814</c:v>
                </c:pt>
                <c:pt idx="8">
                  <c:v>23297</c:v>
                </c:pt>
                <c:pt idx="9">
                  <c:v>26305</c:v>
                </c:pt>
                <c:pt idx="10">
                  <c:v>29870</c:v>
                </c:pt>
                <c:pt idx="11">
                  <c:v>32518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2-496B-B1F2-48A046CD0A7B}"/>
            </c:ext>
          </c:extLst>
        </c:ser>
        <c:ser>
          <c:idx val="6"/>
          <c:order val="6"/>
          <c:tx>
            <c:strRef>
              <c:f>Spain!$U$1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Spain!$U$2:$U$13</c:f>
              <c:numCache>
                <c:formatCode>General</c:formatCode>
                <c:ptCount val="12"/>
                <c:pt idx="0">
                  <c:v>-3872</c:v>
                </c:pt>
                <c:pt idx="1">
                  <c:v>-6725</c:v>
                </c:pt>
                <c:pt idx="2">
                  <c:v>-9646</c:v>
                </c:pt>
                <c:pt idx="3">
                  <c:v>-13395</c:v>
                </c:pt>
                <c:pt idx="4">
                  <c:v>-16911</c:v>
                </c:pt>
                <c:pt idx="5">
                  <c:v>-18873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2-4D45-A91F-7D4B6A26E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Netherlands!$V$1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Netherlands!$V$2:$V$13</c:f>
              <c:numCache>
                <c:formatCode>General</c:formatCode>
                <c:ptCount val="12"/>
                <c:pt idx="0">
                  <c:v>-93</c:v>
                </c:pt>
                <c:pt idx="1">
                  <c:v>46</c:v>
                </c:pt>
                <c:pt idx="2">
                  <c:v>-113</c:v>
                </c:pt>
                <c:pt idx="3">
                  <c:v>-694</c:v>
                </c:pt>
                <c:pt idx="4">
                  <c:v>-898</c:v>
                </c:pt>
                <c:pt idx="5">
                  <c:v>-1038</c:v>
                </c:pt>
                <c:pt idx="6">
                  <c:v>-1357</c:v>
                </c:pt>
                <c:pt idx="7">
                  <c:v>-1499</c:v>
                </c:pt>
                <c:pt idx="8">
                  <c:v>-1155</c:v>
                </c:pt>
                <c:pt idx="9">
                  <c:v>-1351</c:v>
                </c:pt>
                <c:pt idx="10">
                  <c:v>-2169</c:v>
                </c:pt>
                <c:pt idx="11">
                  <c:v>-2789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70-4D37-9C68-40B58ACFC441}"/>
            </c:ext>
          </c:extLst>
        </c:ser>
        <c:ser>
          <c:idx val="1"/>
          <c:order val="1"/>
          <c:tx>
            <c:strRef>
              <c:f>Netherlands!$W$1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Netherlands!$W$2:$W$13</c:f>
              <c:numCache>
                <c:formatCode>General</c:formatCode>
                <c:ptCount val="12"/>
                <c:pt idx="0">
                  <c:v>-147</c:v>
                </c:pt>
                <c:pt idx="1">
                  <c:v>758</c:v>
                </c:pt>
                <c:pt idx="2">
                  <c:v>1967</c:v>
                </c:pt>
                <c:pt idx="3">
                  <c:v>3071</c:v>
                </c:pt>
                <c:pt idx="4">
                  <c:v>3705</c:v>
                </c:pt>
                <c:pt idx="5">
                  <c:v>4331</c:v>
                </c:pt>
                <c:pt idx="6">
                  <c:v>5282</c:v>
                </c:pt>
                <c:pt idx="7">
                  <c:v>5895</c:v>
                </c:pt>
                <c:pt idx="8">
                  <c:v>7295</c:v>
                </c:pt>
                <c:pt idx="9">
                  <c:v>8373</c:v>
                </c:pt>
                <c:pt idx="10">
                  <c:v>9051</c:v>
                </c:pt>
                <c:pt idx="11">
                  <c:v>9761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0-4D37-9C68-40B58ACFC441}"/>
            </c:ext>
          </c:extLst>
        </c:ser>
        <c:ser>
          <c:idx val="2"/>
          <c:order val="2"/>
          <c:tx>
            <c:strRef>
              <c:f>Netherlands!$X$1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Netherlands!$X$2:$X$13</c:f>
              <c:numCache>
                <c:formatCode>General</c:formatCode>
                <c:ptCount val="12"/>
                <c:pt idx="0">
                  <c:v>-15</c:v>
                </c:pt>
                <c:pt idx="1">
                  <c:v>315</c:v>
                </c:pt>
                <c:pt idx="2">
                  <c:v>175</c:v>
                </c:pt>
                <c:pt idx="3">
                  <c:v>137</c:v>
                </c:pt>
                <c:pt idx="4">
                  <c:v>-244</c:v>
                </c:pt>
                <c:pt idx="5">
                  <c:v>-523</c:v>
                </c:pt>
                <c:pt idx="6">
                  <c:v>-55</c:v>
                </c:pt>
                <c:pt idx="7">
                  <c:v>-290</c:v>
                </c:pt>
                <c:pt idx="8">
                  <c:v>-149</c:v>
                </c:pt>
                <c:pt idx="9">
                  <c:v>-276</c:v>
                </c:pt>
                <c:pt idx="10">
                  <c:v>-719</c:v>
                </c:pt>
                <c:pt idx="11">
                  <c:v>-999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70-4D37-9C68-40B58ACFC441}"/>
            </c:ext>
          </c:extLst>
        </c:ser>
        <c:ser>
          <c:idx val="3"/>
          <c:order val="3"/>
          <c:tx>
            <c:strRef>
              <c:f>Netherlands!$Y$1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Netherlands!$Y$2:$Y$13</c:f>
              <c:numCache>
                <c:formatCode>General</c:formatCode>
                <c:ptCount val="12"/>
                <c:pt idx="0">
                  <c:v>92</c:v>
                </c:pt>
                <c:pt idx="1">
                  <c:v>-334</c:v>
                </c:pt>
                <c:pt idx="2">
                  <c:v>-481</c:v>
                </c:pt>
                <c:pt idx="3">
                  <c:v>-177</c:v>
                </c:pt>
                <c:pt idx="4">
                  <c:v>0</c:v>
                </c:pt>
                <c:pt idx="5">
                  <c:v>26</c:v>
                </c:pt>
                <c:pt idx="6">
                  <c:v>345</c:v>
                </c:pt>
                <c:pt idx="7">
                  <c:v>442</c:v>
                </c:pt>
                <c:pt idx="8">
                  <c:v>749</c:v>
                </c:pt>
                <c:pt idx="9">
                  <c:v>823</c:v>
                </c:pt>
                <c:pt idx="10">
                  <c:v>511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70-4D37-9C68-40B58ACFC441}"/>
            </c:ext>
          </c:extLst>
        </c:ser>
        <c:ser>
          <c:idx val="4"/>
          <c:order val="4"/>
          <c:tx>
            <c:strRef>
              <c:f>Netherlands!$Z$1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Netherlands!$Z$2:$Z$13</c:f>
              <c:numCache>
                <c:formatCode>General</c:formatCode>
                <c:ptCount val="12"/>
                <c:pt idx="0">
                  <c:v>11</c:v>
                </c:pt>
                <c:pt idx="1">
                  <c:v>-295</c:v>
                </c:pt>
                <c:pt idx="2">
                  <c:v>-576</c:v>
                </c:pt>
                <c:pt idx="3">
                  <c:v>-572</c:v>
                </c:pt>
                <c:pt idx="4">
                  <c:v>-125</c:v>
                </c:pt>
                <c:pt idx="5">
                  <c:v>-140</c:v>
                </c:pt>
                <c:pt idx="6">
                  <c:v>0</c:v>
                </c:pt>
                <c:pt idx="7">
                  <c:v>-213</c:v>
                </c:pt>
                <c:pt idx="8">
                  <c:v>-83</c:v>
                </c:pt>
                <c:pt idx="9">
                  <c:v>-294</c:v>
                </c:pt>
                <c:pt idx="10">
                  <c:v>-711</c:v>
                </c:pt>
                <c:pt idx="11">
                  <c:v>-1155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70-4D37-9C68-40B58ACFC441}"/>
            </c:ext>
          </c:extLst>
        </c:ser>
        <c:ser>
          <c:idx val="5"/>
          <c:order val="5"/>
          <c:tx>
            <c:strRef>
              <c:f>Netherlands!$AA$1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Netherlands!$T$2:$T$13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Netherlands!$AA$2:$AA$13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195</c:v>
                </c:pt>
                <c:pt idx="5">
                  <c:v>0</c:v>
                </c:pt>
                <c:pt idx="6">
                  <c:v>-114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70-4D37-9C68-40B58ACFC441}"/>
            </c:ext>
          </c:extLst>
        </c:ser>
        <c:ser>
          <c:idx val="6"/>
          <c:order val="6"/>
          <c:tx>
            <c:strRef>
              <c:f>Netherlands!$U$1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Netherlands!$U$2:$U$13</c:f>
              <c:numCache>
                <c:formatCode>General</c:formatCode>
                <c:ptCount val="12"/>
                <c:pt idx="0">
                  <c:v>-924</c:v>
                </c:pt>
                <c:pt idx="1">
                  <c:v>-1341</c:v>
                </c:pt>
                <c:pt idx="2">
                  <c:v>-1368</c:v>
                </c:pt>
                <c:pt idx="3">
                  <c:v>-1968</c:v>
                </c:pt>
                <c:pt idx="4">
                  <c:v>-1902</c:v>
                </c:pt>
                <c:pt idx="5">
                  <c:v>-2182</c:v>
                </c:pt>
                <c:pt idx="6">
                  <c:v>-2536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87-4ECD-81B9-8E9B756ED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Belgium!$V$1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Belgium!$V$2:$V$13</c:f>
              <c:numCache>
                <c:formatCode>General</c:formatCode>
                <c:ptCount val="12"/>
                <c:pt idx="0">
                  <c:v>-320</c:v>
                </c:pt>
                <c:pt idx="1">
                  <c:v>-24</c:v>
                </c:pt>
                <c:pt idx="2">
                  <c:v>-11</c:v>
                </c:pt>
                <c:pt idx="3">
                  <c:v>-319</c:v>
                </c:pt>
                <c:pt idx="4">
                  <c:v>-463</c:v>
                </c:pt>
                <c:pt idx="5">
                  <c:v>-622</c:v>
                </c:pt>
                <c:pt idx="6">
                  <c:v>-1390</c:v>
                </c:pt>
                <c:pt idx="7">
                  <c:v>-1785</c:v>
                </c:pt>
                <c:pt idx="8">
                  <c:v>-1989</c:v>
                </c:pt>
                <c:pt idx="9">
                  <c:v>-2714</c:v>
                </c:pt>
                <c:pt idx="10">
                  <c:v>-3385</c:v>
                </c:pt>
                <c:pt idx="11">
                  <c:v>-4207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B5-42B5-B9DE-26C192123B33}"/>
            </c:ext>
          </c:extLst>
        </c:ser>
        <c:ser>
          <c:idx val="1"/>
          <c:order val="1"/>
          <c:tx>
            <c:strRef>
              <c:f>Belgium!$W$1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Belgium!$W$2:$W$13</c:f>
              <c:numCache>
                <c:formatCode>General</c:formatCode>
                <c:ptCount val="12"/>
                <c:pt idx="0">
                  <c:v>-1110</c:v>
                </c:pt>
                <c:pt idx="1">
                  <c:v>-1039</c:v>
                </c:pt>
                <c:pt idx="2">
                  <c:v>-675</c:v>
                </c:pt>
                <c:pt idx="3">
                  <c:v>-513</c:v>
                </c:pt>
                <c:pt idx="4">
                  <c:v>-890</c:v>
                </c:pt>
                <c:pt idx="5">
                  <c:v>-791</c:v>
                </c:pt>
                <c:pt idx="6">
                  <c:v>-1034</c:v>
                </c:pt>
                <c:pt idx="7">
                  <c:v>-954</c:v>
                </c:pt>
                <c:pt idx="8">
                  <c:v>-302</c:v>
                </c:pt>
                <c:pt idx="9">
                  <c:v>-64</c:v>
                </c:pt>
                <c:pt idx="10">
                  <c:v>0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B5-42B5-B9DE-26C192123B33}"/>
            </c:ext>
          </c:extLst>
        </c:ser>
        <c:ser>
          <c:idx val="2"/>
          <c:order val="2"/>
          <c:tx>
            <c:strRef>
              <c:f>Belgium!$X$1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Belgium!$X$2:$X$13</c:f>
              <c:numCache>
                <c:formatCode>General</c:formatCode>
                <c:ptCount val="12"/>
                <c:pt idx="0">
                  <c:v>-98</c:v>
                </c:pt>
                <c:pt idx="1">
                  <c:v>-32</c:v>
                </c:pt>
                <c:pt idx="2">
                  <c:v>29</c:v>
                </c:pt>
                <c:pt idx="3">
                  <c:v>0</c:v>
                </c:pt>
                <c:pt idx="4">
                  <c:v>-411</c:v>
                </c:pt>
                <c:pt idx="5">
                  <c:v>-506</c:v>
                </c:pt>
                <c:pt idx="6">
                  <c:v>-856</c:v>
                </c:pt>
                <c:pt idx="7">
                  <c:v>-1328</c:v>
                </c:pt>
                <c:pt idx="8">
                  <c:v>-1558</c:v>
                </c:pt>
                <c:pt idx="9">
                  <c:v>-2080</c:v>
                </c:pt>
                <c:pt idx="10">
                  <c:v>-2911</c:v>
                </c:pt>
                <c:pt idx="11">
                  <c:v>-4061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B5-42B5-B9DE-26C192123B33}"/>
            </c:ext>
          </c:extLst>
        </c:ser>
        <c:ser>
          <c:idx val="3"/>
          <c:order val="3"/>
          <c:tx>
            <c:strRef>
              <c:f>Belgium!$Y$1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Belgium!$Y$2:$Y$13</c:f>
              <c:numCache>
                <c:formatCode>General</c:formatCode>
                <c:ptCount val="12"/>
                <c:pt idx="0">
                  <c:v>180</c:v>
                </c:pt>
                <c:pt idx="1">
                  <c:v>346</c:v>
                </c:pt>
                <c:pt idx="2">
                  <c:v>-33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-230</c:v>
                </c:pt>
                <c:pt idx="11">
                  <c:v>-697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B5-42B5-B9DE-26C192123B33}"/>
            </c:ext>
          </c:extLst>
        </c:ser>
        <c:ser>
          <c:idx val="4"/>
          <c:order val="4"/>
          <c:tx>
            <c:strRef>
              <c:f>Belgium!$Z$1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Belgium!$Z$2:$Z$13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-88</c:v>
                </c:pt>
                <c:pt idx="4">
                  <c:v>123</c:v>
                </c:pt>
                <c:pt idx="5">
                  <c:v>283</c:v>
                </c:pt>
                <c:pt idx="6">
                  <c:v>114</c:v>
                </c:pt>
                <c:pt idx="7">
                  <c:v>428</c:v>
                </c:pt>
                <c:pt idx="8">
                  <c:v>371</c:v>
                </c:pt>
                <c:pt idx="9">
                  <c:v>471</c:v>
                </c:pt>
                <c:pt idx="10">
                  <c:v>336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B5-42B5-B9DE-26C192123B33}"/>
            </c:ext>
          </c:extLst>
        </c:ser>
        <c:ser>
          <c:idx val="5"/>
          <c:order val="5"/>
          <c:tx>
            <c:strRef>
              <c:f>Belgium!$AA$1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Belgium!$T$2:$T$13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Belgium!$AA$2:$AA$13</c:f>
              <c:numCache>
                <c:formatCode>General</c:formatCode>
                <c:ptCount val="12"/>
                <c:pt idx="0">
                  <c:v>77</c:v>
                </c:pt>
                <c:pt idx="1">
                  <c:v>648</c:v>
                </c:pt>
                <c:pt idx="2">
                  <c:v>661</c:v>
                </c:pt>
                <c:pt idx="3">
                  <c:v>619</c:v>
                </c:pt>
                <c:pt idx="4">
                  <c:v>805</c:v>
                </c:pt>
                <c:pt idx="5">
                  <c:v>832</c:v>
                </c:pt>
                <c:pt idx="6">
                  <c:v>366</c:v>
                </c:pt>
                <c:pt idx="7">
                  <c:v>850</c:v>
                </c:pt>
                <c:pt idx="8">
                  <c:v>1120</c:v>
                </c:pt>
                <c:pt idx="9">
                  <c:v>1393</c:v>
                </c:pt>
                <c:pt idx="10">
                  <c:v>1293</c:v>
                </c:pt>
                <c:pt idx="11">
                  <c:v>1302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B5-42B5-B9DE-26C192123B33}"/>
            </c:ext>
          </c:extLst>
        </c:ser>
        <c:ser>
          <c:idx val="6"/>
          <c:order val="6"/>
          <c:tx>
            <c:strRef>
              <c:f>Belgium!$U$1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Belgium!$U$2:$U$13</c:f>
              <c:numCache>
                <c:formatCode>General</c:formatCode>
                <c:ptCount val="12"/>
                <c:pt idx="0">
                  <c:v>-562</c:v>
                </c:pt>
                <c:pt idx="1">
                  <c:v>-657</c:v>
                </c:pt>
                <c:pt idx="2">
                  <c:v>-831</c:v>
                </c:pt>
                <c:pt idx="3">
                  <c:v>-1354</c:v>
                </c:pt>
                <c:pt idx="4">
                  <c:v>-1877</c:v>
                </c:pt>
                <c:pt idx="5">
                  <c:v>-2276</c:v>
                </c:pt>
                <c:pt idx="6">
                  <c:v>-3410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A-49C5-BB07-577D8C0CE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Norway!$V$1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Norway!$V$2:$V$13</c:f>
              <c:numCache>
                <c:formatCode>General</c:formatCode>
                <c:ptCount val="12"/>
                <c:pt idx="0">
                  <c:v>-235</c:v>
                </c:pt>
                <c:pt idx="1">
                  <c:v>-447</c:v>
                </c:pt>
                <c:pt idx="2">
                  <c:v>-547</c:v>
                </c:pt>
                <c:pt idx="3">
                  <c:v>-922</c:v>
                </c:pt>
                <c:pt idx="4">
                  <c:v>-1404</c:v>
                </c:pt>
                <c:pt idx="5">
                  <c:v>-1782</c:v>
                </c:pt>
                <c:pt idx="6">
                  <c:v>-2164</c:v>
                </c:pt>
                <c:pt idx="7">
                  <c:v>-2637</c:v>
                </c:pt>
                <c:pt idx="8">
                  <c:v>-2876</c:v>
                </c:pt>
                <c:pt idx="9">
                  <c:v>-3098</c:v>
                </c:pt>
                <c:pt idx="10">
                  <c:v>-3424</c:v>
                </c:pt>
                <c:pt idx="11">
                  <c:v>-3640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F-4352-8AB4-46D2C319B36E}"/>
            </c:ext>
          </c:extLst>
        </c:ser>
        <c:ser>
          <c:idx val="1"/>
          <c:order val="1"/>
          <c:tx>
            <c:strRef>
              <c:f>Norway!$W$1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Norway!$W$2:$W$13</c:f>
              <c:numCache>
                <c:formatCode>General</c:formatCode>
                <c:ptCount val="12"/>
                <c:pt idx="0">
                  <c:v>0</c:v>
                </c:pt>
                <c:pt idx="1">
                  <c:v>23</c:v>
                </c:pt>
                <c:pt idx="2">
                  <c:v>316</c:v>
                </c:pt>
                <c:pt idx="3">
                  <c:v>348</c:v>
                </c:pt>
                <c:pt idx="4">
                  <c:v>322</c:v>
                </c:pt>
                <c:pt idx="5">
                  <c:v>370</c:v>
                </c:pt>
                <c:pt idx="6">
                  <c:v>508</c:v>
                </c:pt>
                <c:pt idx="7">
                  <c:v>628</c:v>
                </c:pt>
                <c:pt idx="8">
                  <c:v>681</c:v>
                </c:pt>
                <c:pt idx="9">
                  <c:v>736</c:v>
                </c:pt>
                <c:pt idx="10">
                  <c:v>932</c:v>
                </c:pt>
                <c:pt idx="11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F-4352-8AB4-46D2C319B36E}"/>
            </c:ext>
          </c:extLst>
        </c:ser>
        <c:ser>
          <c:idx val="2"/>
          <c:order val="2"/>
          <c:tx>
            <c:strRef>
              <c:f>Norway!$X$1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Norway!$X$2:$X$13</c:f>
              <c:numCache>
                <c:formatCode>General</c:formatCode>
                <c:ptCount val="12"/>
                <c:pt idx="0">
                  <c:v>-233</c:v>
                </c:pt>
                <c:pt idx="1">
                  <c:v>-297</c:v>
                </c:pt>
                <c:pt idx="2">
                  <c:v>-379</c:v>
                </c:pt>
                <c:pt idx="3">
                  <c:v>-508</c:v>
                </c:pt>
                <c:pt idx="4">
                  <c:v>-751</c:v>
                </c:pt>
                <c:pt idx="5">
                  <c:v>-901</c:v>
                </c:pt>
                <c:pt idx="6">
                  <c:v>-1040</c:v>
                </c:pt>
                <c:pt idx="7">
                  <c:v>-1349</c:v>
                </c:pt>
                <c:pt idx="8">
                  <c:v>-1654</c:v>
                </c:pt>
                <c:pt idx="9">
                  <c:v>-1810</c:v>
                </c:pt>
                <c:pt idx="10">
                  <c:v>-1967</c:v>
                </c:pt>
                <c:pt idx="11">
                  <c:v>-2141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F-4352-8AB4-46D2C319B36E}"/>
            </c:ext>
          </c:extLst>
        </c:ser>
        <c:ser>
          <c:idx val="3"/>
          <c:order val="3"/>
          <c:tx>
            <c:strRef>
              <c:f>Norway!$Y$1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Norway!$Y$2:$Y$13</c:f>
              <c:numCache>
                <c:formatCode>General</c:formatCode>
                <c:ptCount val="12"/>
                <c:pt idx="0">
                  <c:v>65</c:v>
                </c:pt>
                <c:pt idx="1">
                  <c:v>0</c:v>
                </c:pt>
                <c:pt idx="2">
                  <c:v>0</c:v>
                </c:pt>
                <c:pt idx="3">
                  <c:v>-79</c:v>
                </c:pt>
                <c:pt idx="4">
                  <c:v>-99</c:v>
                </c:pt>
                <c:pt idx="5">
                  <c:v>-276</c:v>
                </c:pt>
                <c:pt idx="6">
                  <c:v>-284</c:v>
                </c:pt>
                <c:pt idx="7">
                  <c:v>-464</c:v>
                </c:pt>
                <c:pt idx="8">
                  <c:v>-436</c:v>
                </c:pt>
                <c:pt idx="9">
                  <c:v>-467</c:v>
                </c:pt>
                <c:pt idx="10">
                  <c:v>-433</c:v>
                </c:pt>
                <c:pt idx="11">
                  <c:v>-625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FF-4352-8AB4-46D2C319B36E}"/>
            </c:ext>
          </c:extLst>
        </c:ser>
        <c:ser>
          <c:idx val="4"/>
          <c:order val="4"/>
          <c:tx>
            <c:strRef>
              <c:f>Norway!$Z$1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Norway!$Z$2:$Z$13</c:f>
              <c:numCache>
                <c:formatCode>General</c:formatCode>
                <c:ptCount val="12"/>
                <c:pt idx="0">
                  <c:v>-93</c:v>
                </c:pt>
                <c:pt idx="1">
                  <c:v>-200</c:v>
                </c:pt>
                <c:pt idx="2">
                  <c:v>-166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FF-4352-8AB4-46D2C319B36E}"/>
            </c:ext>
          </c:extLst>
        </c:ser>
        <c:ser>
          <c:idx val="5"/>
          <c:order val="5"/>
          <c:tx>
            <c:strRef>
              <c:f>Norway!$AA$1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Norway!$T$2:$T$13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Norway!$AA$2:$AA$13</c:f>
              <c:numCache>
                <c:formatCode>General</c:formatCode>
                <c:ptCount val="12"/>
                <c:pt idx="0">
                  <c:v>94</c:v>
                </c:pt>
                <c:pt idx="1">
                  <c:v>117</c:v>
                </c:pt>
                <c:pt idx="2">
                  <c:v>265</c:v>
                </c:pt>
                <c:pt idx="3">
                  <c:v>505</c:v>
                </c:pt>
                <c:pt idx="4">
                  <c:v>701</c:v>
                </c:pt>
                <c:pt idx="5">
                  <c:v>861</c:v>
                </c:pt>
                <c:pt idx="6">
                  <c:v>1061</c:v>
                </c:pt>
                <c:pt idx="7">
                  <c:v>1018</c:v>
                </c:pt>
                <c:pt idx="8">
                  <c:v>1095</c:v>
                </c:pt>
                <c:pt idx="9">
                  <c:v>1141</c:v>
                </c:pt>
                <c:pt idx="10">
                  <c:v>1385</c:v>
                </c:pt>
                <c:pt idx="11">
                  <c:v>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6FF-4352-8AB4-46D2C319B36E}"/>
            </c:ext>
          </c:extLst>
        </c:ser>
        <c:ser>
          <c:idx val="6"/>
          <c:order val="6"/>
          <c:tx>
            <c:strRef>
              <c:f>Norway!$U$1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Norway!$U$2:$U$13</c:f>
              <c:numCache>
                <c:formatCode>General</c:formatCode>
                <c:ptCount val="12"/>
                <c:pt idx="0">
                  <c:v>-472</c:v>
                </c:pt>
                <c:pt idx="1">
                  <c:v>-855</c:v>
                </c:pt>
                <c:pt idx="2">
                  <c:v>-1003</c:v>
                </c:pt>
                <c:pt idx="3">
                  <c:v>-1344</c:v>
                </c:pt>
                <c:pt idx="4">
                  <c:v>-1696</c:v>
                </c:pt>
                <c:pt idx="5">
                  <c:v>-1980</c:v>
                </c:pt>
                <c:pt idx="6">
                  <c:v>-2280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3D-42DB-B058-8550C9553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Israel!$V$1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Israel!$V$2:$V$13</c:f>
              <c:numCache>
                <c:formatCode>General</c:formatCode>
                <c:ptCount val="12"/>
                <c:pt idx="0">
                  <c:v>-443</c:v>
                </c:pt>
                <c:pt idx="1">
                  <c:v>-674</c:v>
                </c:pt>
                <c:pt idx="2">
                  <c:v>-173</c:v>
                </c:pt>
                <c:pt idx="3">
                  <c:v>-564</c:v>
                </c:pt>
                <c:pt idx="4">
                  <c:v>-515</c:v>
                </c:pt>
                <c:pt idx="5">
                  <c:v>-489</c:v>
                </c:pt>
                <c:pt idx="6">
                  <c:v>-546</c:v>
                </c:pt>
                <c:pt idx="7">
                  <c:v>-419</c:v>
                </c:pt>
                <c:pt idx="8">
                  <c:v>-994</c:v>
                </c:pt>
                <c:pt idx="9">
                  <c:v>-1914</c:v>
                </c:pt>
                <c:pt idx="10">
                  <c:v>-2415</c:v>
                </c:pt>
                <c:pt idx="11">
                  <c:v>-2455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75-4798-BA65-A2F51A4154FF}"/>
            </c:ext>
          </c:extLst>
        </c:ser>
        <c:ser>
          <c:idx val="1"/>
          <c:order val="1"/>
          <c:tx>
            <c:strRef>
              <c:f>Israel!$W$1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Israel!$W$2:$W$13</c:f>
              <c:numCache>
                <c:formatCode>General</c:formatCode>
                <c:ptCount val="12"/>
                <c:pt idx="0">
                  <c:v>-1028</c:v>
                </c:pt>
                <c:pt idx="1">
                  <c:v>-1025</c:v>
                </c:pt>
                <c:pt idx="2">
                  <c:v>0</c:v>
                </c:pt>
                <c:pt idx="3">
                  <c:v>292</c:v>
                </c:pt>
                <c:pt idx="4">
                  <c:v>696</c:v>
                </c:pt>
                <c:pt idx="5">
                  <c:v>802</c:v>
                </c:pt>
                <c:pt idx="6">
                  <c:v>980</c:v>
                </c:pt>
                <c:pt idx="7">
                  <c:v>1819</c:v>
                </c:pt>
                <c:pt idx="8">
                  <c:v>2853</c:v>
                </c:pt>
                <c:pt idx="9">
                  <c:v>2218</c:v>
                </c:pt>
                <c:pt idx="10">
                  <c:v>1183</c:v>
                </c:pt>
                <c:pt idx="11">
                  <c:v>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5-4798-BA65-A2F51A4154FF}"/>
            </c:ext>
          </c:extLst>
        </c:ser>
        <c:ser>
          <c:idx val="2"/>
          <c:order val="2"/>
          <c:tx>
            <c:strRef>
              <c:f>Israel!$X$1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Israel!$X$2:$X$13</c:f>
              <c:numCache>
                <c:formatCode>General</c:formatCode>
                <c:ptCount val="12"/>
                <c:pt idx="0">
                  <c:v>-169</c:v>
                </c:pt>
                <c:pt idx="1">
                  <c:v>0</c:v>
                </c:pt>
                <c:pt idx="2">
                  <c:v>-60</c:v>
                </c:pt>
                <c:pt idx="3">
                  <c:v>-567</c:v>
                </c:pt>
                <c:pt idx="4">
                  <c:v>-850</c:v>
                </c:pt>
                <c:pt idx="5">
                  <c:v>-1089</c:v>
                </c:pt>
                <c:pt idx="6">
                  <c:v>-1753</c:v>
                </c:pt>
                <c:pt idx="7">
                  <c:v>-2764</c:v>
                </c:pt>
                <c:pt idx="8">
                  <c:v>-3044</c:v>
                </c:pt>
                <c:pt idx="9">
                  <c:v>-4099</c:v>
                </c:pt>
                <c:pt idx="10">
                  <c:v>-5205</c:v>
                </c:pt>
                <c:pt idx="11">
                  <c:v>-6341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75-4798-BA65-A2F51A4154FF}"/>
            </c:ext>
          </c:extLst>
        </c:ser>
        <c:ser>
          <c:idx val="3"/>
          <c:order val="3"/>
          <c:tx>
            <c:strRef>
              <c:f>Israel!$Y$1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Israel!$Y$2:$Y$13</c:f>
              <c:numCache>
                <c:formatCode>General</c:formatCode>
                <c:ptCount val="12"/>
                <c:pt idx="0">
                  <c:v>0</c:v>
                </c:pt>
                <c:pt idx="1">
                  <c:v>-211</c:v>
                </c:pt>
                <c:pt idx="2">
                  <c:v>-95</c:v>
                </c:pt>
                <c:pt idx="3">
                  <c:v>-343</c:v>
                </c:pt>
                <c:pt idx="4">
                  <c:v>0</c:v>
                </c:pt>
                <c:pt idx="5">
                  <c:v>-385</c:v>
                </c:pt>
                <c:pt idx="6">
                  <c:v>-426</c:v>
                </c:pt>
                <c:pt idx="7">
                  <c:v>-612</c:v>
                </c:pt>
                <c:pt idx="8">
                  <c:v>-350</c:v>
                </c:pt>
                <c:pt idx="9">
                  <c:v>-703</c:v>
                </c:pt>
                <c:pt idx="10">
                  <c:v>-1507</c:v>
                </c:pt>
                <c:pt idx="11">
                  <c:v>-1632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5-4798-BA65-A2F51A4154FF}"/>
            </c:ext>
          </c:extLst>
        </c:ser>
        <c:ser>
          <c:idx val="4"/>
          <c:order val="4"/>
          <c:tx>
            <c:strRef>
              <c:f>Israel!$Z$1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Israel!$Z$2:$Z$13</c:f>
              <c:numCache>
                <c:formatCode>General</c:formatCode>
                <c:ptCount val="12"/>
                <c:pt idx="0">
                  <c:v>514</c:v>
                </c:pt>
                <c:pt idx="1">
                  <c:v>717</c:v>
                </c:pt>
                <c:pt idx="2">
                  <c:v>1024</c:v>
                </c:pt>
                <c:pt idx="3">
                  <c:v>647</c:v>
                </c:pt>
                <c:pt idx="4">
                  <c:v>655</c:v>
                </c:pt>
                <c:pt idx="5">
                  <c:v>394</c:v>
                </c:pt>
                <c:pt idx="6">
                  <c:v>770</c:v>
                </c:pt>
                <c:pt idx="7">
                  <c:v>1409</c:v>
                </c:pt>
                <c:pt idx="8">
                  <c:v>1506</c:v>
                </c:pt>
                <c:pt idx="9">
                  <c:v>1240</c:v>
                </c:pt>
                <c:pt idx="10">
                  <c:v>794</c:v>
                </c:pt>
                <c:pt idx="11">
                  <c:v>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75-4798-BA65-A2F51A4154FF}"/>
            </c:ext>
          </c:extLst>
        </c:ser>
        <c:ser>
          <c:idx val="5"/>
          <c:order val="5"/>
          <c:tx>
            <c:strRef>
              <c:f>Israel!$AA$1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Israel!$T$2:$T$13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Israel!$AA$2:$AA$13</c:f>
              <c:numCache>
                <c:formatCode>General</c:formatCode>
                <c:ptCount val="12"/>
                <c:pt idx="0">
                  <c:v>123</c:v>
                </c:pt>
                <c:pt idx="1">
                  <c:v>303</c:v>
                </c:pt>
                <c:pt idx="2">
                  <c:v>676</c:v>
                </c:pt>
                <c:pt idx="3">
                  <c:v>0</c:v>
                </c:pt>
                <c:pt idx="4">
                  <c:v>-41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75-4798-BA65-A2F51A4154FF}"/>
            </c:ext>
          </c:extLst>
        </c:ser>
        <c:ser>
          <c:idx val="6"/>
          <c:order val="6"/>
          <c:tx>
            <c:strRef>
              <c:f>Israel!$U$1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Israel!$U$2:$U$13</c:f>
              <c:numCache>
                <c:formatCode>General</c:formatCode>
                <c:ptCount val="12"/>
                <c:pt idx="0">
                  <c:v>15</c:v>
                </c:pt>
                <c:pt idx="1">
                  <c:v>22</c:v>
                </c:pt>
                <c:pt idx="2">
                  <c:v>-115</c:v>
                </c:pt>
                <c:pt idx="3">
                  <c:v>-925</c:v>
                </c:pt>
                <c:pt idx="4">
                  <c:v>-1100</c:v>
                </c:pt>
                <c:pt idx="5">
                  <c:v>-1975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2-456A-97AE-EE2D598EB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Italy!$V$1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Italy!$V$2:$V$13</c:f>
              <c:numCache>
                <c:formatCode>General</c:formatCode>
                <c:ptCount val="12"/>
                <c:pt idx="0">
                  <c:v>-4276</c:v>
                </c:pt>
                <c:pt idx="1">
                  <c:v>-6438</c:v>
                </c:pt>
                <c:pt idx="2">
                  <c:v>-8696</c:v>
                </c:pt>
                <c:pt idx="3">
                  <c:v>-12819</c:v>
                </c:pt>
                <c:pt idx="4">
                  <c:v>-15588</c:v>
                </c:pt>
                <c:pt idx="5">
                  <c:v>-16881</c:v>
                </c:pt>
                <c:pt idx="6">
                  <c:v>-18556</c:v>
                </c:pt>
                <c:pt idx="7">
                  <c:v>-19699</c:v>
                </c:pt>
                <c:pt idx="8">
                  <c:v>-22857</c:v>
                </c:pt>
                <c:pt idx="9">
                  <c:v>-26678</c:v>
                </c:pt>
                <c:pt idx="10">
                  <c:v>-27712</c:v>
                </c:pt>
                <c:pt idx="11">
                  <c:v>-27486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5E-46D9-B053-2F4E047DF213}"/>
            </c:ext>
          </c:extLst>
        </c:ser>
        <c:ser>
          <c:idx val="1"/>
          <c:order val="1"/>
          <c:tx>
            <c:strRef>
              <c:f>Italy!$W$1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Italy!$W$2:$W$13</c:f>
              <c:numCache>
                <c:formatCode>General</c:formatCode>
                <c:ptCount val="12"/>
                <c:pt idx="0">
                  <c:v>-5394</c:v>
                </c:pt>
                <c:pt idx="1">
                  <c:v>-7179</c:v>
                </c:pt>
                <c:pt idx="2">
                  <c:v>-5893</c:v>
                </c:pt>
                <c:pt idx="3">
                  <c:v>-7014</c:v>
                </c:pt>
                <c:pt idx="4">
                  <c:v>-9675</c:v>
                </c:pt>
                <c:pt idx="5">
                  <c:v>-12151</c:v>
                </c:pt>
                <c:pt idx="6">
                  <c:v>-15131</c:v>
                </c:pt>
                <c:pt idx="7">
                  <c:v>-17077</c:v>
                </c:pt>
                <c:pt idx="8">
                  <c:v>-18366</c:v>
                </c:pt>
                <c:pt idx="9">
                  <c:v>-20389</c:v>
                </c:pt>
                <c:pt idx="10">
                  <c:v>-21117</c:v>
                </c:pt>
                <c:pt idx="11">
                  <c:v>-20653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E-46D9-B053-2F4E047DF213}"/>
            </c:ext>
          </c:extLst>
        </c:ser>
        <c:ser>
          <c:idx val="2"/>
          <c:order val="2"/>
          <c:tx>
            <c:strRef>
              <c:f>Italy!$X$1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Italy!$X$2:$X$13</c:f>
              <c:numCache>
                <c:formatCode>General</c:formatCode>
                <c:ptCount val="12"/>
                <c:pt idx="0">
                  <c:v>-570</c:v>
                </c:pt>
                <c:pt idx="1">
                  <c:v>0</c:v>
                </c:pt>
                <c:pt idx="2">
                  <c:v>-204</c:v>
                </c:pt>
                <c:pt idx="3">
                  <c:v>-1709</c:v>
                </c:pt>
                <c:pt idx="4">
                  <c:v>-3349</c:v>
                </c:pt>
                <c:pt idx="5">
                  <c:v>-3927</c:v>
                </c:pt>
                <c:pt idx="6">
                  <c:v>-4918</c:v>
                </c:pt>
                <c:pt idx="7">
                  <c:v>-6510</c:v>
                </c:pt>
                <c:pt idx="8">
                  <c:v>-7093</c:v>
                </c:pt>
                <c:pt idx="9">
                  <c:v>-8637</c:v>
                </c:pt>
                <c:pt idx="10">
                  <c:v>-11537</c:v>
                </c:pt>
                <c:pt idx="11">
                  <c:v>-15192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5E-46D9-B053-2F4E047DF213}"/>
            </c:ext>
          </c:extLst>
        </c:ser>
        <c:ser>
          <c:idx val="3"/>
          <c:order val="3"/>
          <c:tx>
            <c:strRef>
              <c:f>Italy!$Y$1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Italy!$Y$2:$Y$13</c:f>
              <c:numCache>
                <c:formatCode>General</c:formatCode>
                <c:ptCount val="12"/>
                <c:pt idx="0">
                  <c:v>0</c:v>
                </c:pt>
                <c:pt idx="1">
                  <c:v>-872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5E-46D9-B053-2F4E047DF213}"/>
            </c:ext>
          </c:extLst>
        </c:ser>
        <c:ser>
          <c:idx val="4"/>
          <c:order val="4"/>
          <c:tx>
            <c:strRef>
              <c:f>Italy!$Z$1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Italy!$Z$2:$Z$13</c:f>
              <c:numCache>
                <c:formatCode>General</c:formatCode>
                <c:ptCount val="12"/>
                <c:pt idx="0">
                  <c:v>1288</c:v>
                </c:pt>
                <c:pt idx="1">
                  <c:v>2451</c:v>
                </c:pt>
                <c:pt idx="2">
                  <c:v>4703</c:v>
                </c:pt>
                <c:pt idx="3">
                  <c:v>4955</c:v>
                </c:pt>
                <c:pt idx="4">
                  <c:v>6663</c:v>
                </c:pt>
                <c:pt idx="5">
                  <c:v>8866</c:v>
                </c:pt>
                <c:pt idx="6">
                  <c:v>11261</c:v>
                </c:pt>
                <c:pt idx="7">
                  <c:v>13463</c:v>
                </c:pt>
                <c:pt idx="8">
                  <c:v>13381</c:v>
                </c:pt>
                <c:pt idx="9">
                  <c:v>13321</c:v>
                </c:pt>
                <c:pt idx="10">
                  <c:v>14072</c:v>
                </c:pt>
                <c:pt idx="11">
                  <c:v>19663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5E-46D9-B053-2F4E047DF213}"/>
            </c:ext>
          </c:extLst>
        </c:ser>
        <c:ser>
          <c:idx val="5"/>
          <c:order val="5"/>
          <c:tx>
            <c:strRef>
              <c:f>Italy!$AA$1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Italy!$T$2:$T$13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Italy!$AA$2:$AA$13</c:f>
              <c:numCache>
                <c:formatCode>General</c:formatCode>
                <c:ptCount val="12"/>
                <c:pt idx="0">
                  <c:v>1856</c:v>
                </c:pt>
                <c:pt idx="1">
                  <c:v>4689</c:v>
                </c:pt>
                <c:pt idx="2">
                  <c:v>8869</c:v>
                </c:pt>
                <c:pt idx="3">
                  <c:v>11298</c:v>
                </c:pt>
                <c:pt idx="4">
                  <c:v>15861</c:v>
                </c:pt>
                <c:pt idx="5">
                  <c:v>19636</c:v>
                </c:pt>
                <c:pt idx="6">
                  <c:v>23170</c:v>
                </c:pt>
                <c:pt idx="7">
                  <c:v>26657</c:v>
                </c:pt>
                <c:pt idx="8">
                  <c:v>28113</c:v>
                </c:pt>
                <c:pt idx="9">
                  <c:v>30781</c:v>
                </c:pt>
                <c:pt idx="10">
                  <c:v>34239</c:v>
                </c:pt>
                <c:pt idx="11">
                  <c:v>38067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5E-46D9-B053-2F4E047DF213}"/>
            </c:ext>
          </c:extLst>
        </c:ser>
        <c:ser>
          <c:idx val="6"/>
          <c:order val="6"/>
          <c:tx>
            <c:strRef>
              <c:f>Italy!$U$1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Italy!$U$2:$U$13</c:f>
              <c:numCache>
                <c:formatCode>General</c:formatCode>
                <c:ptCount val="12"/>
                <c:pt idx="0">
                  <c:v>-3433</c:v>
                </c:pt>
                <c:pt idx="1">
                  <c:v>-6204</c:v>
                </c:pt>
                <c:pt idx="2">
                  <c:v>-8931</c:v>
                </c:pt>
                <c:pt idx="3">
                  <c:v>-13725</c:v>
                </c:pt>
                <c:pt idx="4">
                  <c:v>-17365</c:v>
                </c:pt>
                <c:pt idx="5">
                  <c:v>-20419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59-4CC9-B548-A992B0A77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Denmark!$V$1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Denmark!$V$2:$V$13</c:f>
              <c:numCache>
                <c:formatCode>General</c:formatCode>
                <c:ptCount val="12"/>
                <c:pt idx="0">
                  <c:v>-57</c:v>
                </c:pt>
                <c:pt idx="1">
                  <c:v>-228</c:v>
                </c:pt>
                <c:pt idx="2">
                  <c:v>-356</c:v>
                </c:pt>
                <c:pt idx="3">
                  <c:v>-693</c:v>
                </c:pt>
                <c:pt idx="4">
                  <c:v>-867</c:v>
                </c:pt>
                <c:pt idx="5">
                  <c:v>-1067</c:v>
                </c:pt>
                <c:pt idx="6">
                  <c:v>-1374</c:v>
                </c:pt>
                <c:pt idx="7">
                  <c:v>-1740</c:v>
                </c:pt>
                <c:pt idx="8">
                  <c:v>-1892</c:v>
                </c:pt>
                <c:pt idx="9">
                  <c:v>-2282</c:v>
                </c:pt>
                <c:pt idx="10">
                  <c:v>-2606</c:v>
                </c:pt>
                <c:pt idx="11">
                  <c:v>-2967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4-4638-8D10-B921A99E2B37}"/>
            </c:ext>
          </c:extLst>
        </c:ser>
        <c:ser>
          <c:idx val="1"/>
          <c:order val="1"/>
          <c:tx>
            <c:strRef>
              <c:f>Denmark!$W$1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Denmark!$W$2:$W$13</c:f>
              <c:numCache>
                <c:formatCode>General</c:formatCode>
                <c:ptCount val="12"/>
                <c:pt idx="0">
                  <c:v>155</c:v>
                </c:pt>
                <c:pt idx="1">
                  <c:v>145</c:v>
                </c:pt>
                <c:pt idx="2">
                  <c:v>498</c:v>
                </c:pt>
                <c:pt idx="3">
                  <c:v>666</c:v>
                </c:pt>
                <c:pt idx="4">
                  <c:v>856</c:v>
                </c:pt>
                <c:pt idx="5">
                  <c:v>817</c:v>
                </c:pt>
                <c:pt idx="6">
                  <c:v>1081</c:v>
                </c:pt>
                <c:pt idx="7">
                  <c:v>1229</c:v>
                </c:pt>
                <c:pt idx="8">
                  <c:v>1439</c:v>
                </c:pt>
                <c:pt idx="9">
                  <c:v>1756</c:v>
                </c:pt>
                <c:pt idx="10">
                  <c:v>2013</c:v>
                </c:pt>
                <c:pt idx="11">
                  <c:v>2076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C4-4638-8D10-B921A99E2B37}"/>
            </c:ext>
          </c:extLst>
        </c:ser>
        <c:ser>
          <c:idx val="2"/>
          <c:order val="2"/>
          <c:tx>
            <c:strRef>
              <c:f>Denmark!$X$1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-10</c:v>
                </c:pt>
                <c:pt idx="9">
                  <c:v>-86</c:v>
                </c:pt>
                <c:pt idx="10">
                  <c:v>-246</c:v>
                </c:pt>
                <c:pt idx="11">
                  <c:v>-460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C4-4638-8D10-B921A99E2B37}"/>
            </c:ext>
          </c:extLst>
        </c:ser>
        <c:ser>
          <c:idx val="3"/>
          <c:order val="3"/>
          <c:tx>
            <c:strRef>
              <c:f>Denmark!$Y$1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Denmark!$Y$2:$Y$13</c:f>
              <c:numCache>
                <c:formatCode>General</c:formatCode>
                <c:ptCount val="12"/>
                <c:pt idx="0">
                  <c:v>-8</c:v>
                </c:pt>
                <c:pt idx="1">
                  <c:v>-283</c:v>
                </c:pt>
                <c:pt idx="2">
                  <c:v>-421</c:v>
                </c:pt>
                <c:pt idx="3">
                  <c:v>-344</c:v>
                </c:pt>
                <c:pt idx="4">
                  <c:v>-301</c:v>
                </c:pt>
                <c:pt idx="5">
                  <c:v>-341</c:v>
                </c:pt>
                <c:pt idx="6">
                  <c:v>-292</c:v>
                </c:pt>
                <c:pt idx="7">
                  <c:v>-257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C4-4638-8D10-B921A99E2B37}"/>
            </c:ext>
          </c:extLst>
        </c:ser>
        <c:ser>
          <c:idx val="4"/>
          <c:order val="4"/>
          <c:tx>
            <c:strRef>
              <c:f>Denmark!$Z$1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Denmark!$Z$2:$Z$13</c:f>
              <c:numCache>
                <c:formatCode>General</c:formatCode>
                <c:ptCount val="12"/>
                <c:pt idx="0">
                  <c:v>124</c:v>
                </c:pt>
                <c:pt idx="1">
                  <c:v>4</c:v>
                </c:pt>
                <c:pt idx="2">
                  <c:v>136</c:v>
                </c:pt>
                <c:pt idx="3">
                  <c:v>326</c:v>
                </c:pt>
                <c:pt idx="4">
                  <c:v>483</c:v>
                </c:pt>
                <c:pt idx="5">
                  <c:v>524</c:v>
                </c:pt>
                <c:pt idx="6">
                  <c:v>537</c:v>
                </c:pt>
                <c:pt idx="7">
                  <c:v>314</c:v>
                </c:pt>
                <c:pt idx="8">
                  <c:v>351</c:v>
                </c:pt>
                <c:pt idx="9">
                  <c:v>288</c:v>
                </c:pt>
                <c:pt idx="10">
                  <c:v>164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C4-4638-8D10-B921A99E2B37}"/>
            </c:ext>
          </c:extLst>
        </c:ser>
        <c:ser>
          <c:idx val="5"/>
          <c:order val="5"/>
          <c:tx>
            <c:strRef>
              <c:f>Denmark!$AA$1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Denmark!$T$2:$T$13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Denmark!$AA$2:$AA$13</c:f>
              <c:numCache>
                <c:formatCode>General</c:formatCode>
                <c:ptCount val="12"/>
                <c:pt idx="0">
                  <c:v>-27</c:v>
                </c:pt>
                <c:pt idx="1">
                  <c:v>-65</c:v>
                </c:pt>
                <c:pt idx="2">
                  <c:v>-128</c:v>
                </c:pt>
                <c:pt idx="3">
                  <c:v>-151</c:v>
                </c:pt>
                <c:pt idx="4">
                  <c:v>0</c:v>
                </c:pt>
                <c:pt idx="5">
                  <c:v>-92</c:v>
                </c:pt>
                <c:pt idx="6">
                  <c:v>-316</c:v>
                </c:pt>
                <c:pt idx="7">
                  <c:v>-437</c:v>
                </c:pt>
                <c:pt idx="8">
                  <c:v>-244</c:v>
                </c:pt>
                <c:pt idx="9">
                  <c:v>-119</c:v>
                </c:pt>
                <c:pt idx="10">
                  <c:v>-15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C4-4638-8D10-B921A99E2B37}"/>
            </c:ext>
          </c:extLst>
        </c:ser>
        <c:ser>
          <c:idx val="6"/>
          <c:order val="6"/>
          <c:tx>
            <c:strRef>
              <c:f>Denmark!$U$1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Denmark!$U$2:$U$13</c:f>
              <c:numCache>
                <c:formatCode>General</c:formatCode>
                <c:ptCount val="12"/>
                <c:pt idx="0">
                  <c:v>-203</c:v>
                </c:pt>
                <c:pt idx="1">
                  <c:v>-571</c:v>
                </c:pt>
                <c:pt idx="2">
                  <c:v>-685</c:v>
                </c:pt>
                <c:pt idx="3">
                  <c:v>-981</c:v>
                </c:pt>
                <c:pt idx="4">
                  <c:v>-1230</c:v>
                </c:pt>
                <c:pt idx="5">
                  <c:v>-1531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F-4850-8A18-8C0BEB38E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5"/>
          <c:order val="3"/>
          <c:tx>
            <c:v>q 10% - q 90%</c:v>
          </c:tx>
          <c:spPr>
            <a:solidFill>
              <a:schemeClr val="bg1">
                <a:lumMod val="85000"/>
              </a:schemeClr>
            </a:solidFill>
            <a:ln w="12700">
              <a:noFill/>
            </a:ln>
            <a:effectLst/>
          </c:spPr>
          <c:cat>
            <c:strRef>
              <c:f>months_vs_5!$C$29:$S$29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</c:strCache>
            </c:strRef>
          </c:cat>
          <c:val>
            <c:numRef>
              <c:f>months_vs_5!$C$35:$U$35</c:f>
              <c:numCache>
                <c:formatCode>0.0%</c:formatCode>
                <c:ptCount val="19"/>
                <c:pt idx="0">
                  <c:v>0.98165666159229281</c:v>
                </c:pt>
                <c:pt idx="1">
                  <c:v>0.99630061948421678</c:v>
                </c:pt>
                <c:pt idx="2">
                  <c:v>0.99703484752692451</c:v>
                </c:pt>
                <c:pt idx="3">
                  <c:v>0.96492539337777017</c:v>
                </c:pt>
                <c:pt idx="4">
                  <c:v>0.99629840333613895</c:v>
                </c:pt>
                <c:pt idx="5">
                  <c:v>0.99381650318621684</c:v>
                </c:pt>
                <c:pt idx="6">
                  <c:v>0.97177802432256499</c:v>
                </c:pt>
                <c:pt idx="7">
                  <c:v>0.99660540193482694</c:v>
                </c:pt>
                <c:pt idx="8">
                  <c:v>0.99116211392306286</c:v>
                </c:pt>
                <c:pt idx="9">
                  <c:v>0.9833042547810964</c:v>
                </c:pt>
                <c:pt idx="10">
                  <c:v>0.99148817103414744</c:v>
                </c:pt>
                <c:pt idx="11">
                  <c:v>0.99846906287840753</c:v>
                </c:pt>
                <c:pt idx="13">
                  <c:v>0.96149709865579003</c:v>
                </c:pt>
                <c:pt idx="14">
                  <c:v>0.97597436065569965</c:v>
                </c:pt>
                <c:pt idx="15">
                  <c:v>0.98708751279993179</c:v>
                </c:pt>
                <c:pt idx="16">
                  <c:v>0.95217415332713273</c:v>
                </c:pt>
                <c:pt idx="17">
                  <c:v>0.98662447497640027</c:v>
                </c:pt>
                <c:pt idx="18">
                  <c:v>0.95665984763898937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5-4F8B-B53E-ABC4913A49DD}"/>
            </c:ext>
          </c:extLst>
        </c:ser>
        <c:ser>
          <c:idx val="4"/>
          <c:order val="4"/>
          <c:tx>
            <c:v>q 25% - q 75%</c:v>
          </c:tx>
          <c:spPr>
            <a:solidFill>
              <a:schemeClr val="bg1">
                <a:lumMod val="65000"/>
              </a:schemeClr>
            </a:solidFill>
            <a:ln w="19050">
              <a:noFill/>
            </a:ln>
            <a:effectLst/>
          </c:spPr>
          <c:cat>
            <c:strRef>
              <c:f>months_vs_5!$C$29:$S$29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</c:strCache>
            </c:strRef>
          </c:cat>
          <c:val>
            <c:numRef>
              <c:f>months_vs_5!$C$34:$U$34</c:f>
              <c:numCache>
                <c:formatCode>0.0%</c:formatCode>
                <c:ptCount val="19"/>
                <c:pt idx="0">
                  <c:v>0.95680375379519733</c:v>
                </c:pt>
                <c:pt idx="1">
                  <c:v>0.96499526963103122</c:v>
                </c:pt>
                <c:pt idx="2">
                  <c:v>0.97348309917973197</c:v>
                </c:pt>
                <c:pt idx="3">
                  <c:v>0.94079528718703975</c:v>
                </c:pt>
                <c:pt idx="4">
                  <c:v>0.97569406256382862</c:v>
                </c:pt>
                <c:pt idx="5">
                  <c:v>0.97874098318980585</c:v>
                </c:pt>
                <c:pt idx="6">
                  <c:v>0.9551983309706582</c:v>
                </c:pt>
                <c:pt idx="7">
                  <c:v>0.96764941201334476</c:v>
                </c:pt>
                <c:pt idx="8">
                  <c:v>0.95543628759438748</c:v>
                </c:pt>
                <c:pt idx="9">
                  <c:v>0.94922317733963957</c:v>
                </c:pt>
                <c:pt idx="10">
                  <c:v>0.96082404593042892</c:v>
                </c:pt>
                <c:pt idx="11">
                  <c:v>0.95316363636363632</c:v>
                </c:pt>
                <c:pt idx="13">
                  <c:v>0.91946022727272725</c:v>
                </c:pt>
                <c:pt idx="14">
                  <c:v>0.94161630593799028</c:v>
                </c:pt>
                <c:pt idx="15">
                  <c:v>0.9603485838779956</c:v>
                </c:pt>
                <c:pt idx="16">
                  <c:v>0.92014557910511663</c:v>
                </c:pt>
                <c:pt idx="17">
                  <c:v>0.93256144627259796</c:v>
                </c:pt>
                <c:pt idx="18">
                  <c:v>0.94724900737379469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A5-4F8B-B53E-ABC4913A49DD}"/>
            </c:ext>
          </c:extLst>
        </c:ser>
        <c:ser>
          <c:idx val="2"/>
          <c:order val="5"/>
          <c:tx>
            <c:v>q 25%</c:v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cat>
            <c:strRef>
              <c:f>months_vs_5!$C$29:$S$29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</c:strCache>
            </c:strRef>
          </c:cat>
          <c:val>
            <c:numRef>
              <c:f>months_vs_5!$C$32:$U$32</c:f>
              <c:numCache>
                <c:formatCode>0.0%</c:formatCode>
                <c:ptCount val="19"/>
                <c:pt idx="0">
                  <c:v>0.89401165871754107</c:v>
                </c:pt>
                <c:pt idx="1">
                  <c:v>0.90595836324479539</c:v>
                </c:pt>
                <c:pt idx="2">
                  <c:v>0.91652754590984975</c:v>
                </c:pt>
                <c:pt idx="3">
                  <c:v>0.86973143759873617</c:v>
                </c:pt>
                <c:pt idx="4">
                  <c:v>0.90615478366849478</c:v>
                </c:pt>
                <c:pt idx="5">
                  <c:v>0.92507739938080491</c:v>
                </c:pt>
                <c:pt idx="6">
                  <c:v>0.89082969432314407</c:v>
                </c:pt>
                <c:pt idx="7">
                  <c:v>0.89141221374045798</c:v>
                </c:pt>
                <c:pt idx="8">
                  <c:v>0.90492957746478875</c:v>
                </c:pt>
                <c:pt idx="9">
                  <c:v>0.88208552796588913</c:v>
                </c:pt>
                <c:pt idx="10">
                  <c:v>0.87356321839080464</c:v>
                </c:pt>
                <c:pt idx="11">
                  <c:v>0.88806818181818181</c:v>
                </c:pt>
                <c:pt idx="13">
                  <c:v>0.84132841328413288</c:v>
                </c:pt>
                <c:pt idx="14">
                  <c:v>0.87294226756318105</c:v>
                </c:pt>
                <c:pt idx="15">
                  <c:v>0.87296188856656998</c:v>
                </c:pt>
                <c:pt idx="16">
                  <c:v>0.82398667406996118</c:v>
                </c:pt>
                <c:pt idx="17">
                  <c:v>0.85007974481658688</c:v>
                </c:pt>
                <c:pt idx="18">
                  <c:v>0.8544290728887054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A5-4F8B-B53E-ABC4913A49DD}"/>
            </c:ext>
          </c:extLst>
        </c:ser>
        <c:ser>
          <c:idx val="1"/>
          <c:order val="6"/>
          <c:tx>
            <c:v>q 10%</c:v>
          </c:tx>
          <c:spPr>
            <a:solidFill>
              <a:schemeClr val="bg1"/>
            </a:solidFill>
            <a:ln w="12700">
              <a:noFill/>
            </a:ln>
            <a:effectLst/>
          </c:spPr>
          <c:cat>
            <c:strRef>
              <c:f>months_vs_5!$C$29:$S$29</c:f>
              <c:strCache>
                <c:ptCount val="17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</c:strCache>
            </c:strRef>
          </c:cat>
          <c:val>
            <c:numRef>
              <c:f>months_vs_5!$C$31:$U$31</c:f>
              <c:numCache>
                <c:formatCode>0.0%</c:formatCode>
                <c:ptCount val="19"/>
                <c:pt idx="0">
                  <c:v>0.84926494023991839</c:v>
                </c:pt>
                <c:pt idx="1">
                  <c:v>0.86826851296715402</c:v>
                </c:pt>
                <c:pt idx="2">
                  <c:v>0.87477148988567899</c:v>
                </c:pt>
                <c:pt idx="3">
                  <c:v>0.84116035175333836</c:v>
                </c:pt>
                <c:pt idx="4">
                  <c:v>0.89422551893501134</c:v>
                </c:pt>
                <c:pt idx="5">
                  <c:v>0.88374437995016775</c:v>
                </c:pt>
                <c:pt idx="6">
                  <c:v>0.7923487099452764</c:v>
                </c:pt>
                <c:pt idx="7">
                  <c:v>0.86296776734899017</c:v>
                </c:pt>
                <c:pt idx="8">
                  <c:v>0.82934290418853551</c:v>
                </c:pt>
                <c:pt idx="9">
                  <c:v>0.81208594194649963</c:v>
                </c:pt>
                <c:pt idx="10">
                  <c:v>0.78338509330874773</c:v>
                </c:pt>
                <c:pt idx="11">
                  <c:v>0.79808261211066822</c:v>
                </c:pt>
                <c:pt idx="13">
                  <c:v>0.76818229570344077</c:v>
                </c:pt>
                <c:pt idx="14">
                  <c:v>0.76184516416116721</c:v>
                </c:pt>
                <c:pt idx="15">
                  <c:v>0.79680231607183749</c:v>
                </c:pt>
                <c:pt idx="16">
                  <c:v>0.70609271523178807</c:v>
                </c:pt>
                <c:pt idx="17">
                  <c:v>0.78307010871996774</c:v>
                </c:pt>
                <c:pt idx="18">
                  <c:v>0.75013782753131752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A5-4F8B-B53E-ABC4913A4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41216"/>
        <c:axId val="1854539968"/>
      </c:areaChart>
      <c:lineChart>
        <c:grouping val="standard"/>
        <c:varyColors val="0"/>
        <c:ser>
          <c:idx val="6"/>
          <c:order val="0"/>
          <c:tx>
            <c:v>min &amp; max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months_vs_5!$C$29:$U$29</c:f>
              <c:strCache>
                <c:ptCount val="1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</c:strCache>
            </c:strRef>
          </c:cat>
          <c:val>
            <c:numRef>
              <c:f>months_vs_5!$C$36:$U$36</c:f>
              <c:numCache>
                <c:formatCode>0.0%</c:formatCode>
                <c:ptCount val="19"/>
                <c:pt idx="0">
                  <c:v>0.9982495623905977</c:v>
                </c:pt>
                <c:pt idx="1">
                  <c:v>1.0258948095292899</c:v>
                </c:pt>
                <c:pt idx="2">
                  <c:v>1.0128681347837623</c:v>
                </c:pt>
                <c:pt idx="3">
                  <c:v>0.99901692296889266</c:v>
                </c:pt>
                <c:pt idx="4">
                  <c:v>1.0655439240743143</c:v>
                </c:pt>
                <c:pt idx="5">
                  <c:v>1.0749052463252733</c:v>
                </c:pt>
                <c:pt idx="6">
                  <c:v>1.0046787699983397</c:v>
                </c:pt>
                <c:pt idx="7">
                  <c:v>1.0537098560354374</c:v>
                </c:pt>
                <c:pt idx="8">
                  <c:v>1.0153784434340734</c:v>
                </c:pt>
                <c:pt idx="9">
                  <c:v>0.99283105640470715</c:v>
                </c:pt>
                <c:pt idx="10">
                  <c:v>1.0201422588579405</c:v>
                </c:pt>
                <c:pt idx="11">
                  <c:v>1.0198161975875932</c:v>
                </c:pt>
                <c:pt idx="13">
                  <c:v>1.0022287226633235</c:v>
                </c:pt>
                <c:pt idx="14">
                  <c:v>0.98827191775863321</c:v>
                </c:pt>
                <c:pt idx="15">
                  <c:v>1.0109023095682113</c:v>
                </c:pt>
                <c:pt idx="16">
                  <c:v>0.96959483182360784</c:v>
                </c:pt>
                <c:pt idx="17">
                  <c:v>1</c:v>
                </c:pt>
                <c:pt idx="18">
                  <c:v>1.0123004832332698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A5-4F8B-B53E-ABC4913A49DD}"/>
            </c:ext>
          </c:extLst>
        </c:ser>
        <c:ser>
          <c:idx val="3"/>
          <c:order val="1"/>
          <c:tx>
            <c:v>median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months_vs_5!$C$29:$U$29</c:f>
              <c:strCache>
                <c:ptCount val="1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</c:strCache>
            </c:strRef>
          </c:cat>
          <c:val>
            <c:numRef>
              <c:f>months_vs_5!$C$33:$U$33</c:f>
              <c:numCache>
                <c:formatCode>0.0%</c:formatCode>
                <c:ptCount val="19"/>
                <c:pt idx="0">
                  <c:v>0.91797119599248589</c:v>
                </c:pt>
                <c:pt idx="1">
                  <c:v>0.93380990203865499</c:v>
                </c:pt>
                <c:pt idx="2">
                  <c:v>0.93031738997034052</c:v>
                </c:pt>
                <c:pt idx="3">
                  <c:v>0.91286662384928285</c:v>
                </c:pt>
                <c:pt idx="4">
                  <c:v>0.92713936430317845</c:v>
                </c:pt>
                <c:pt idx="5">
                  <c:v>0.95775241439859526</c:v>
                </c:pt>
                <c:pt idx="6">
                  <c:v>0.9243564356435644</c:v>
                </c:pt>
                <c:pt idx="7">
                  <c:v>0.93556338028169017</c:v>
                </c:pt>
                <c:pt idx="8">
                  <c:v>0.93609927764400813</c:v>
                </c:pt>
                <c:pt idx="9">
                  <c:v>0.91935483870967738</c:v>
                </c:pt>
                <c:pt idx="10">
                  <c:v>0.92243608158575119</c:v>
                </c:pt>
                <c:pt idx="11">
                  <c:v>0.93607450582868723</c:v>
                </c:pt>
                <c:pt idx="13">
                  <c:v>0.88522130532633159</c:v>
                </c:pt>
                <c:pt idx="14">
                  <c:v>0.89512776831345831</c:v>
                </c:pt>
                <c:pt idx="15">
                  <c:v>0.90333379829822846</c:v>
                </c:pt>
                <c:pt idx="16">
                  <c:v>0.86225956223745304</c:v>
                </c:pt>
                <c:pt idx="17">
                  <c:v>0.89536894696387392</c:v>
                </c:pt>
                <c:pt idx="18">
                  <c:v>0.90951379218393524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A5-4F8B-B53E-ABC4913A49DD}"/>
            </c:ext>
          </c:extLst>
        </c:ser>
        <c:ser>
          <c:idx val="0"/>
          <c:order val="2"/>
          <c:tx>
            <c:v>min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months_vs_5!$C$29:$U$29</c:f>
              <c:strCache>
                <c:ptCount val="1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3">
                  <c:v>Jan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</c:strCache>
            </c:strRef>
          </c:cat>
          <c:val>
            <c:numRef>
              <c:f>months_vs_5!$C$30:$U$30</c:f>
              <c:numCache>
                <c:formatCode>0.0%</c:formatCode>
                <c:ptCount val="19"/>
                <c:pt idx="0">
                  <c:v>0.66298586572438167</c:v>
                </c:pt>
                <c:pt idx="1">
                  <c:v>0.8051561725334655</c:v>
                </c:pt>
                <c:pt idx="2">
                  <c:v>0.80400000000000005</c:v>
                </c:pt>
                <c:pt idx="3">
                  <c:v>0.7838908450704225</c:v>
                </c:pt>
                <c:pt idx="4">
                  <c:v>0.84773568783822273</c:v>
                </c:pt>
                <c:pt idx="5">
                  <c:v>0.84329371816638365</c:v>
                </c:pt>
                <c:pt idx="6">
                  <c:v>0.75213675213675213</c:v>
                </c:pt>
                <c:pt idx="7">
                  <c:v>0.79496057958661837</c:v>
                </c:pt>
                <c:pt idx="8">
                  <c:v>0.77628907835972394</c:v>
                </c:pt>
                <c:pt idx="9">
                  <c:v>0.70083490438998119</c:v>
                </c:pt>
                <c:pt idx="10">
                  <c:v>0.72683222289521499</c:v>
                </c:pt>
                <c:pt idx="11">
                  <c:v>0.68844607379375589</c:v>
                </c:pt>
                <c:pt idx="13">
                  <c:v>0.67712014134275622</c:v>
                </c:pt>
                <c:pt idx="14">
                  <c:v>0.71620253164556957</c:v>
                </c:pt>
                <c:pt idx="15">
                  <c:v>0.73993882324716609</c:v>
                </c:pt>
                <c:pt idx="16">
                  <c:v>0.64876760563380287</c:v>
                </c:pt>
                <c:pt idx="17">
                  <c:v>0.75431500996866985</c:v>
                </c:pt>
                <c:pt idx="18">
                  <c:v>0.68763102725366876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A5-4F8B-B53E-ABC4913A4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541216"/>
        <c:axId val="1854539968"/>
      </c:lineChart>
      <c:catAx>
        <c:axId val="18545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39968"/>
        <c:crosses val="autoZero"/>
        <c:auto val="1"/>
        <c:lblAlgn val="ctr"/>
        <c:lblOffset val="100"/>
        <c:noMultiLvlLbl val="0"/>
      </c:catAx>
      <c:valAx>
        <c:axId val="1854539968"/>
        <c:scaling>
          <c:orientation val="minMax"/>
          <c:max val="1.1000000000000001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4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Finland!$V$1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Finland!$V$2:$V$13</c:f>
              <c:numCache>
                <c:formatCode>General</c:formatCode>
                <c:ptCount val="12"/>
                <c:pt idx="0">
                  <c:v>-7</c:v>
                </c:pt>
                <c:pt idx="1">
                  <c:v>-300</c:v>
                </c:pt>
                <c:pt idx="2">
                  <c:v>-644</c:v>
                </c:pt>
                <c:pt idx="3">
                  <c:v>-1136</c:v>
                </c:pt>
                <c:pt idx="4">
                  <c:v>-1457</c:v>
                </c:pt>
                <c:pt idx="5">
                  <c:v>-1611</c:v>
                </c:pt>
                <c:pt idx="6">
                  <c:v>-1792</c:v>
                </c:pt>
                <c:pt idx="7">
                  <c:v>-2076</c:v>
                </c:pt>
                <c:pt idx="8">
                  <c:v>-2115</c:v>
                </c:pt>
                <c:pt idx="9">
                  <c:v>-2189</c:v>
                </c:pt>
                <c:pt idx="10">
                  <c:v>-2458</c:v>
                </c:pt>
                <c:pt idx="11">
                  <c:v>-2644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D-409E-A807-36BA738974BF}"/>
            </c:ext>
          </c:extLst>
        </c:ser>
        <c:ser>
          <c:idx val="1"/>
          <c:order val="1"/>
          <c:tx>
            <c:strRef>
              <c:f>Finland!$W$1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Finland!$W$2:$W$13</c:f>
              <c:numCache>
                <c:formatCode>General</c:formatCode>
                <c:ptCount val="12"/>
                <c:pt idx="0">
                  <c:v>0</c:v>
                </c:pt>
                <c:pt idx="1">
                  <c:v>138</c:v>
                </c:pt>
                <c:pt idx="2">
                  <c:v>481</c:v>
                </c:pt>
                <c:pt idx="3">
                  <c:v>517</c:v>
                </c:pt>
                <c:pt idx="4">
                  <c:v>494</c:v>
                </c:pt>
                <c:pt idx="5">
                  <c:v>761</c:v>
                </c:pt>
                <c:pt idx="6">
                  <c:v>875</c:v>
                </c:pt>
                <c:pt idx="7">
                  <c:v>949</c:v>
                </c:pt>
                <c:pt idx="8">
                  <c:v>1377</c:v>
                </c:pt>
                <c:pt idx="9">
                  <c:v>1632</c:v>
                </c:pt>
                <c:pt idx="10">
                  <c:v>1841</c:v>
                </c:pt>
                <c:pt idx="11">
                  <c:v>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D-409E-A807-36BA738974BF}"/>
            </c:ext>
          </c:extLst>
        </c:ser>
        <c:ser>
          <c:idx val="2"/>
          <c:order val="2"/>
          <c:tx>
            <c:strRef>
              <c:f>Finland!$X$1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Finland!$X$2:$X$13</c:f>
              <c:numCache>
                <c:formatCode>General</c:formatCode>
                <c:ptCount val="12"/>
                <c:pt idx="0">
                  <c:v>-92</c:v>
                </c:pt>
                <c:pt idx="1">
                  <c:v>-205</c:v>
                </c:pt>
                <c:pt idx="2">
                  <c:v>-280</c:v>
                </c:pt>
                <c:pt idx="3">
                  <c:v>-511</c:v>
                </c:pt>
                <c:pt idx="4">
                  <c:v>-748</c:v>
                </c:pt>
                <c:pt idx="5">
                  <c:v>-941</c:v>
                </c:pt>
                <c:pt idx="6">
                  <c:v>-979</c:v>
                </c:pt>
                <c:pt idx="7">
                  <c:v>-1137</c:v>
                </c:pt>
                <c:pt idx="8">
                  <c:v>-1126</c:v>
                </c:pt>
                <c:pt idx="9">
                  <c:v>-1115</c:v>
                </c:pt>
                <c:pt idx="10">
                  <c:v>-1226</c:v>
                </c:pt>
                <c:pt idx="11">
                  <c:v>-1114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DD-409E-A807-36BA738974BF}"/>
            </c:ext>
          </c:extLst>
        </c:ser>
        <c:ser>
          <c:idx val="3"/>
          <c:order val="3"/>
          <c:tx>
            <c:strRef>
              <c:f>Finland!$Y$1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Finland!$Y$2:$Y$13</c:f>
              <c:numCache>
                <c:formatCode>General</c:formatCode>
                <c:ptCount val="12"/>
                <c:pt idx="0">
                  <c:v>-132</c:v>
                </c:pt>
                <c:pt idx="1">
                  <c:v>-590</c:v>
                </c:pt>
                <c:pt idx="2">
                  <c:v>-786</c:v>
                </c:pt>
                <c:pt idx="3">
                  <c:v>-1025</c:v>
                </c:pt>
                <c:pt idx="4">
                  <c:v>-1403</c:v>
                </c:pt>
                <c:pt idx="5">
                  <c:v>-1637</c:v>
                </c:pt>
                <c:pt idx="6">
                  <c:v>-1731</c:v>
                </c:pt>
                <c:pt idx="7">
                  <c:v>-1960</c:v>
                </c:pt>
                <c:pt idx="8">
                  <c:v>-1852</c:v>
                </c:pt>
                <c:pt idx="9">
                  <c:v>-1919</c:v>
                </c:pt>
                <c:pt idx="10">
                  <c:v>-1989</c:v>
                </c:pt>
                <c:pt idx="11">
                  <c:v>-1964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DD-409E-A807-36BA738974BF}"/>
            </c:ext>
          </c:extLst>
        </c:ser>
        <c:ser>
          <c:idx val="4"/>
          <c:order val="4"/>
          <c:tx>
            <c:strRef>
              <c:f>Finland!$Z$1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Finland!$Z$2:$Z$13</c:f>
              <c:numCache>
                <c:formatCode>General</c:formatCode>
                <c:ptCount val="12"/>
                <c:pt idx="0">
                  <c:v>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DD-409E-A807-36BA738974BF}"/>
            </c:ext>
          </c:extLst>
        </c:ser>
        <c:ser>
          <c:idx val="5"/>
          <c:order val="5"/>
          <c:tx>
            <c:strRef>
              <c:f>Finland!$AA$1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Finland!$T$2:$T$13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Finland!$AA$2:$AA$13</c:f>
              <c:numCache>
                <c:formatCode>General</c:formatCode>
                <c:ptCount val="12"/>
                <c:pt idx="0">
                  <c:v>153</c:v>
                </c:pt>
                <c:pt idx="1">
                  <c:v>221</c:v>
                </c:pt>
                <c:pt idx="2">
                  <c:v>427</c:v>
                </c:pt>
                <c:pt idx="3">
                  <c:v>500</c:v>
                </c:pt>
                <c:pt idx="4">
                  <c:v>725</c:v>
                </c:pt>
                <c:pt idx="5">
                  <c:v>1095</c:v>
                </c:pt>
                <c:pt idx="6">
                  <c:v>1488</c:v>
                </c:pt>
                <c:pt idx="7">
                  <c:v>1696</c:v>
                </c:pt>
                <c:pt idx="8">
                  <c:v>1956</c:v>
                </c:pt>
                <c:pt idx="9">
                  <c:v>2316</c:v>
                </c:pt>
                <c:pt idx="10">
                  <c:v>2475</c:v>
                </c:pt>
                <c:pt idx="11">
                  <c:v>2744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DD-409E-A807-36BA738974BF}"/>
            </c:ext>
          </c:extLst>
        </c:ser>
        <c:ser>
          <c:idx val="6"/>
          <c:order val="6"/>
          <c:tx>
            <c:strRef>
              <c:f>Finland!$U$1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Finland!$U$2:$U$13</c:f>
              <c:numCache>
                <c:formatCode>General</c:formatCode>
                <c:ptCount val="12"/>
                <c:pt idx="0">
                  <c:v>-459</c:v>
                </c:pt>
                <c:pt idx="1">
                  <c:v>-956</c:v>
                </c:pt>
                <c:pt idx="2">
                  <c:v>-1269</c:v>
                </c:pt>
                <c:pt idx="3">
                  <c:v>-1873</c:v>
                </c:pt>
                <c:pt idx="4">
                  <c:v>-2309</c:v>
                </c:pt>
                <c:pt idx="5">
                  <c:v>-2673</c:v>
                </c:pt>
                <c:pt idx="6">
                  <c:v>-2942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2E-4297-B58D-1B1869796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Poland!$V$1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Poland!$V$2:$V$13</c:f>
              <c:numCache>
                <c:formatCode>General</c:formatCode>
                <c:ptCount val="12"/>
                <c:pt idx="0">
                  <c:v>-8900</c:v>
                </c:pt>
                <c:pt idx="1">
                  <c:v>-14100</c:v>
                </c:pt>
                <c:pt idx="2">
                  <c:v>-16400</c:v>
                </c:pt>
                <c:pt idx="3">
                  <c:v>-24200</c:v>
                </c:pt>
                <c:pt idx="4">
                  <c:v>-27600</c:v>
                </c:pt>
                <c:pt idx="5">
                  <c:v>-28700</c:v>
                </c:pt>
                <c:pt idx="6">
                  <c:v>-39300</c:v>
                </c:pt>
                <c:pt idx="7">
                  <c:v>-44200</c:v>
                </c:pt>
                <c:pt idx="8">
                  <c:v>-50800</c:v>
                </c:pt>
                <c:pt idx="9">
                  <c:v>-59400</c:v>
                </c:pt>
                <c:pt idx="10">
                  <c:v>-64000</c:v>
                </c:pt>
                <c:pt idx="11">
                  <c:v>-70000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55-415B-9F42-9ECD1EBB5B88}"/>
            </c:ext>
          </c:extLst>
        </c:ser>
        <c:ser>
          <c:idx val="1"/>
          <c:order val="1"/>
          <c:tx>
            <c:strRef>
              <c:f>Poland!$W$1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Poland!$W$2:$W$13</c:f>
              <c:numCache>
                <c:formatCode>General</c:formatCode>
                <c:ptCount val="12"/>
                <c:pt idx="0">
                  <c:v>-8300</c:v>
                </c:pt>
                <c:pt idx="1">
                  <c:v>-10600</c:v>
                </c:pt>
                <c:pt idx="2">
                  <c:v>-8600</c:v>
                </c:pt>
                <c:pt idx="3">
                  <c:v>-13200</c:v>
                </c:pt>
                <c:pt idx="4">
                  <c:v>-16500</c:v>
                </c:pt>
                <c:pt idx="5">
                  <c:v>-16400</c:v>
                </c:pt>
                <c:pt idx="6">
                  <c:v>-25700</c:v>
                </c:pt>
                <c:pt idx="7">
                  <c:v>-30700</c:v>
                </c:pt>
                <c:pt idx="8">
                  <c:v>-34200</c:v>
                </c:pt>
                <c:pt idx="9">
                  <c:v>-40600</c:v>
                </c:pt>
                <c:pt idx="10">
                  <c:v>-41100</c:v>
                </c:pt>
                <c:pt idx="11">
                  <c:v>-43600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5-415B-9F42-9ECD1EBB5B88}"/>
            </c:ext>
          </c:extLst>
        </c:ser>
        <c:ser>
          <c:idx val="2"/>
          <c:order val="2"/>
          <c:tx>
            <c:strRef>
              <c:f>Poland!$X$1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Poland!$X$2:$X$13</c:f>
              <c:numCache>
                <c:formatCode>General</c:formatCode>
                <c:ptCount val="12"/>
                <c:pt idx="0">
                  <c:v>-500</c:v>
                </c:pt>
                <c:pt idx="1">
                  <c:v>-1300</c:v>
                </c:pt>
                <c:pt idx="2">
                  <c:v>-2500</c:v>
                </c:pt>
                <c:pt idx="3">
                  <c:v>-5900</c:v>
                </c:pt>
                <c:pt idx="4">
                  <c:v>-7600</c:v>
                </c:pt>
                <c:pt idx="5">
                  <c:v>-4900</c:v>
                </c:pt>
                <c:pt idx="6">
                  <c:v>-8900</c:v>
                </c:pt>
                <c:pt idx="7">
                  <c:v>-11600</c:v>
                </c:pt>
                <c:pt idx="8">
                  <c:v>-12100</c:v>
                </c:pt>
                <c:pt idx="9">
                  <c:v>-16100</c:v>
                </c:pt>
                <c:pt idx="10">
                  <c:v>-17200</c:v>
                </c:pt>
                <c:pt idx="11">
                  <c:v>-19700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5-415B-9F42-9ECD1EBB5B88}"/>
            </c:ext>
          </c:extLst>
        </c:ser>
        <c:ser>
          <c:idx val="3"/>
          <c:order val="3"/>
          <c:tx>
            <c:strRef>
              <c:f>Poland!$Y$1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55-415B-9F42-9ECD1EBB5B88}"/>
            </c:ext>
          </c:extLst>
        </c:ser>
        <c:ser>
          <c:idx val="4"/>
          <c:order val="4"/>
          <c:tx>
            <c:strRef>
              <c:f>Poland!$Z$1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Poland!$Z$2:$Z$13</c:f>
              <c:numCache>
                <c:formatCode>General</c:formatCode>
                <c:ptCount val="12"/>
                <c:pt idx="0">
                  <c:v>1800</c:v>
                </c:pt>
                <c:pt idx="1">
                  <c:v>2800</c:v>
                </c:pt>
                <c:pt idx="2">
                  <c:v>5900</c:v>
                </c:pt>
                <c:pt idx="3">
                  <c:v>5400</c:v>
                </c:pt>
                <c:pt idx="4">
                  <c:v>6700</c:v>
                </c:pt>
                <c:pt idx="5">
                  <c:v>11100</c:v>
                </c:pt>
                <c:pt idx="6">
                  <c:v>10100</c:v>
                </c:pt>
                <c:pt idx="7">
                  <c:v>11600</c:v>
                </c:pt>
                <c:pt idx="8">
                  <c:v>10000</c:v>
                </c:pt>
                <c:pt idx="9">
                  <c:v>12000</c:v>
                </c:pt>
                <c:pt idx="10">
                  <c:v>14100</c:v>
                </c:pt>
                <c:pt idx="11">
                  <c:v>13100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5-415B-9F42-9ECD1EBB5B88}"/>
            </c:ext>
          </c:extLst>
        </c:ser>
        <c:ser>
          <c:idx val="5"/>
          <c:order val="5"/>
          <c:tx>
            <c:strRef>
              <c:f>Poland!$AA$1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Poland!$T$2:$T$13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Poland!$AA$2:$AA$13</c:f>
              <c:numCache>
                <c:formatCode>General</c:formatCode>
                <c:ptCount val="12"/>
                <c:pt idx="0">
                  <c:v>500</c:v>
                </c:pt>
                <c:pt idx="1">
                  <c:v>3400</c:v>
                </c:pt>
                <c:pt idx="2">
                  <c:v>9300</c:v>
                </c:pt>
                <c:pt idx="3">
                  <c:v>7100</c:v>
                </c:pt>
                <c:pt idx="4">
                  <c:v>12100</c:v>
                </c:pt>
                <c:pt idx="5">
                  <c:v>17500</c:v>
                </c:pt>
                <c:pt idx="6">
                  <c:v>15600</c:v>
                </c:pt>
                <c:pt idx="7">
                  <c:v>18900</c:v>
                </c:pt>
                <c:pt idx="8">
                  <c:v>20000</c:v>
                </c:pt>
                <c:pt idx="9">
                  <c:v>22300</c:v>
                </c:pt>
                <c:pt idx="10">
                  <c:v>26300</c:v>
                </c:pt>
                <c:pt idx="11">
                  <c:v>26700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5-415B-9F42-9ECD1EBB5B88}"/>
            </c:ext>
          </c:extLst>
        </c:ser>
        <c:ser>
          <c:idx val="6"/>
          <c:order val="6"/>
          <c:tx>
            <c:strRef>
              <c:f>Poland!$U$1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Poland!$U$2:$U$13</c:f>
              <c:numCache>
                <c:formatCode>General</c:formatCode>
                <c:ptCount val="12"/>
                <c:pt idx="0">
                  <c:v>-8300</c:v>
                </c:pt>
                <c:pt idx="1">
                  <c:v>-14900</c:v>
                </c:pt>
                <c:pt idx="2">
                  <c:v>-19400</c:v>
                </c:pt>
                <c:pt idx="3">
                  <c:v>-30600</c:v>
                </c:pt>
                <c:pt idx="4">
                  <c:v>-37500</c:v>
                </c:pt>
                <c:pt idx="5">
                  <c:v>-42900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7-4DD7-8385-747D9232E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7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Estonia!$V$1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Estonia!$V$2:$V$13</c:f>
              <c:numCache>
                <c:formatCode>General</c:formatCode>
                <c:ptCount val="12"/>
                <c:pt idx="0">
                  <c:v>-153</c:v>
                </c:pt>
                <c:pt idx="1">
                  <c:v>-302</c:v>
                </c:pt>
                <c:pt idx="2">
                  <c:v>-365</c:v>
                </c:pt>
                <c:pt idx="3">
                  <c:v>-535</c:v>
                </c:pt>
                <c:pt idx="4">
                  <c:v>-610</c:v>
                </c:pt>
                <c:pt idx="5">
                  <c:v>-725</c:v>
                </c:pt>
                <c:pt idx="6">
                  <c:v>-951</c:v>
                </c:pt>
                <c:pt idx="7">
                  <c:v>-1108</c:v>
                </c:pt>
                <c:pt idx="8">
                  <c:v>-1283</c:v>
                </c:pt>
                <c:pt idx="9">
                  <c:v>-1456</c:v>
                </c:pt>
                <c:pt idx="10">
                  <c:v>-1719</c:v>
                </c:pt>
                <c:pt idx="11">
                  <c:v>-1933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5C-4F7F-8F73-CB1AF2D164E6}"/>
            </c:ext>
          </c:extLst>
        </c:ser>
        <c:ser>
          <c:idx val="1"/>
          <c:order val="1"/>
          <c:tx>
            <c:strRef>
              <c:f>Estonia!$W$1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Estonia!$W$2:$W$13</c:f>
              <c:numCache>
                <c:formatCode>General</c:formatCode>
                <c:ptCount val="12"/>
                <c:pt idx="0">
                  <c:v>-111</c:v>
                </c:pt>
                <c:pt idx="1">
                  <c:v>-126</c:v>
                </c:pt>
                <c:pt idx="2">
                  <c:v>0</c:v>
                </c:pt>
                <c:pt idx="3">
                  <c:v>-2</c:v>
                </c:pt>
                <c:pt idx="4">
                  <c:v>-14</c:v>
                </c:pt>
                <c:pt idx="5">
                  <c:v>-116</c:v>
                </c:pt>
                <c:pt idx="6">
                  <c:v>-164</c:v>
                </c:pt>
                <c:pt idx="7">
                  <c:v>-200</c:v>
                </c:pt>
                <c:pt idx="8">
                  <c:v>-244</c:v>
                </c:pt>
                <c:pt idx="9">
                  <c:v>-339</c:v>
                </c:pt>
                <c:pt idx="10">
                  <c:v>-339</c:v>
                </c:pt>
                <c:pt idx="11">
                  <c:v>-383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C-4F7F-8F73-CB1AF2D164E6}"/>
            </c:ext>
          </c:extLst>
        </c:ser>
        <c:ser>
          <c:idx val="2"/>
          <c:order val="2"/>
          <c:tx>
            <c:strRef>
              <c:f>Estonia!$X$1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Estonia!$X$2:$X$13</c:f>
              <c:numCache>
                <c:formatCode>General</c:formatCode>
                <c:ptCount val="12"/>
                <c:pt idx="0">
                  <c:v>85</c:v>
                </c:pt>
                <c:pt idx="1">
                  <c:v>32</c:v>
                </c:pt>
                <c:pt idx="2">
                  <c:v>15</c:v>
                </c:pt>
                <c:pt idx="3">
                  <c:v>0</c:v>
                </c:pt>
                <c:pt idx="4">
                  <c:v>-110</c:v>
                </c:pt>
                <c:pt idx="5">
                  <c:v>-45</c:v>
                </c:pt>
                <c:pt idx="6">
                  <c:v>0</c:v>
                </c:pt>
                <c:pt idx="7">
                  <c:v>-191</c:v>
                </c:pt>
                <c:pt idx="8">
                  <c:v>-167</c:v>
                </c:pt>
                <c:pt idx="9">
                  <c:v>-264</c:v>
                </c:pt>
                <c:pt idx="10">
                  <c:v>-346</c:v>
                </c:pt>
                <c:pt idx="11">
                  <c:v>-394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5C-4F7F-8F73-CB1AF2D164E6}"/>
            </c:ext>
          </c:extLst>
        </c:ser>
        <c:ser>
          <c:idx val="3"/>
          <c:order val="3"/>
          <c:tx>
            <c:strRef>
              <c:f>Estonia!$Y$1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Estonia!$Y$2:$Y$13</c:f>
              <c:numCache>
                <c:formatCode>General</c:formatCode>
                <c:ptCount val="12"/>
                <c:pt idx="0">
                  <c:v>-10</c:v>
                </c:pt>
                <c:pt idx="1">
                  <c:v>-29</c:v>
                </c:pt>
                <c:pt idx="2">
                  <c:v>-25</c:v>
                </c:pt>
                <c:pt idx="3">
                  <c:v>123</c:v>
                </c:pt>
                <c:pt idx="4">
                  <c:v>149</c:v>
                </c:pt>
                <c:pt idx="5">
                  <c:v>158</c:v>
                </c:pt>
                <c:pt idx="6">
                  <c:v>307</c:v>
                </c:pt>
                <c:pt idx="7">
                  <c:v>305</c:v>
                </c:pt>
                <c:pt idx="8">
                  <c:v>346</c:v>
                </c:pt>
                <c:pt idx="9">
                  <c:v>360</c:v>
                </c:pt>
                <c:pt idx="10">
                  <c:v>264</c:v>
                </c:pt>
                <c:pt idx="11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5C-4F7F-8F73-CB1AF2D164E6}"/>
            </c:ext>
          </c:extLst>
        </c:ser>
        <c:ser>
          <c:idx val="4"/>
          <c:order val="4"/>
          <c:tx>
            <c:strRef>
              <c:f>Estonia!$Z$1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Estonia!$Z$2:$Z$13</c:f>
              <c:numCache>
                <c:formatCode>General</c:formatCode>
                <c:ptCount val="12"/>
                <c:pt idx="0">
                  <c:v>131</c:v>
                </c:pt>
                <c:pt idx="1">
                  <c:v>158</c:v>
                </c:pt>
                <c:pt idx="2">
                  <c:v>204</c:v>
                </c:pt>
                <c:pt idx="3">
                  <c:v>402</c:v>
                </c:pt>
                <c:pt idx="4">
                  <c:v>495</c:v>
                </c:pt>
                <c:pt idx="5">
                  <c:v>560</c:v>
                </c:pt>
                <c:pt idx="6">
                  <c:v>737</c:v>
                </c:pt>
                <c:pt idx="7">
                  <c:v>748</c:v>
                </c:pt>
                <c:pt idx="8">
                  <c:v>670</c:v>
                </c:pt>
                <c:pt idx="9">
                  <c:v>811</c:v>
                </c:pt>
                <c:pt idx="10">
                  <c:v>744</c:v>
                </c:pt>
                <c:pt idx="11">
                  <c:v>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5C-4F7F-8F73-CB1AF2D164E6}"/>
            </c:ext>
          </c:extLst>
        </c:ser>
        <c:ser>
          <c:idx val="5"/>
          <c:order val="5"/>
          <c:tx>
            <c:strRef>
              <c:f>Estonia!$AA$1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Estonia!$T$2:$T$13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Estonia!$AA$2:$AA$13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-29</c:v>
                </c:pt>
                <c:pt idx="3">
                  <c:v>-65</c:v>
                </c:pt>
                <c:pt idx="4">
                  <c:v>0</c:v>
                </c:pt>
                <c:pt idx="5">
                  <c:v>0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5C-4F7F-8F73-CB1AF2D164E6}"/>
            </c:ext>
          </c:extLst>
        </c:ser>
        <c:ser>
          <c:idx val="6"/>
          <c:order val="6"/>
          <c:tx>
            <c:strRef>
              <c:f>Estonia!$U$1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Estonia!$U$2:$U$13</c:f>
              <c:numCache>
                <c:formatCode>General</c:formatCode>
                <c:ptCount val="12"/>
                <c:pt idx="0">
                  <c:v>-168</c:v>
                </c:pt>
                <c:pt idx="1">
                  <c:v>-395</c:v>
                </c:pt>
                <c:pt idx="2">
                  <c:v>-522</c:v>
                </c:pt>
                <c:pt idx="3">
                  <c:v>-825</c:v>
                </c:pt>
                <c:pt idx="4">
                  <c:v>-993</c:v>
                </c:pt>
                <c:pt idx="5">
                  <c:v>-1224</c:v>
                </c:pt>
                <c:pt idx="6">
                  <c:v>-1486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C-46F2-ADDC-BF9470DEC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Latvia!$V$1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Latvia!$V$2:$V$13</c:f>
              <c:numCache>
                <c:formatCode>General</c:formatCode>
                <c:ptCount val="12"/>
                <c:pt idx="0">
                  <c:v>-141</c:v>
                </c:pt>
                <c:pt idx="1">
                  <c:v>-226</c:v>
                </c:pt>
                <c:pt idx="2">
                  <c:v>-334</c:v>
                </c:pt>
                <c:pt idx="3">
                  <c:v>-570</c:v>
                </c:pt>
                <c:pt idx="4">
                  <c:v>-696</c:v>
                </c:pt>
                <c:pt idx="5">
                  <c:v>-817</c:v>
                </c:pt>
                <c:pt idx="6">
                  <c:v>-1165</c:v>
                </c:pt>
                <c:pt idx="7">
                  <c:v>-1517</c:v>
                </c:pt>
                <c:pt idx="8">
                  <c:v>-1671</c:v>
                </c:pt>
                <c:pt idx="9">
                  <c:v>-2012</c:v>
                </c:pt>
                <c:pt idx="10">
                  <c:v>-2389</c:v>
                </c:pt>
                <c:pt idx="11">
                  <c:v>-2832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E-4E1C-836A-A37C0B8FCF61}"/>
            </c:ext>
          </c:extLst>
        </c:ser>
        <c:ser>
          <c:idx val="1"/>
          <c:order val="1"/>
          <c:tx>
            <c:strRef>
              <c:f>Latvia!$W$1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Latvia!$W$2:$W$13</c:f>
              <c:numCache>
                <c:formatCode>General</c:formatCode>
                <c:ptCount val="12"/>
                <c:pt idx="0">
                  <c:v>-187</c:v>
                </c:pt>
                <c:pt idx="1">
                  <c:v>-248</c:v>
                </c:pt>
                <c:pt idx="2">
                  <c:v>-280</c:v>
                </c:pt>
                <c:pt idx="3">
                  <c:v>-459</c:v>
                </c:pt>
                <c:pt idx="4">
                  <c:v>-500</c:v>
                </c:pt>
                <c:pt idx="5">
                  <c:v>-585</c:v>
                </c:pt>
                <c:pt idx="6">
                  <c:v>-739</c:v>
                </c:pt>
                <c:pt idx="7">
                  <c:v>-889</c:v>
                </c:pt>
                <c:pt idx="8">
                  <c:v>-915</c:v>
                </c:pt>
                <c:pt idx="9">
                  <c:v>-1087</c:v>
                </c:pt>
                <c:pt idx="10">
                  <c:v>-1166</c:v>
                </c:pt>
                <c:pt idx="11">
                  <c:v>-1366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E-4E1C-836A-A37C0B8FCF61}"/>
            </c:ext>
          </c:extLst>
        </c:ser>
        <c:ser>
          <c:idx val="2"/>
          <c:order val="2"/>
          <c:tx>
            <c:strRef>
              <c:f>Latvia!$X$1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Latvia!$X$2:$X$13</c:f>
              <c:numCache>
                <c:formatCode>General</c:formatCode>
                <c:ptCount val="12"/>
                <c:pt idx="0">
                  <c:v>0</c:v>
                </c:pt>
                <c:pt idx="1">
                  <c:v>-3</c:v>
                </c:pt>
                <c:pt idx="2">
                  <c:v>-81</c:v>
                </c:pt>
                <c:pt idx="3">
                  <c:v>-71</c:v>
                </c:pt>
                <c:pt idx="4">
                  <c:v>-47</c:v>
                </c:pt>
                <c:pt idx="5">
                  <c:v>-146</c:v>
                </c:pt>
                <c:pt idx="6">
                  <c:v>-391</c:v>
                </c:pt>
                <c:pt idx="7">
                  <c:v>-573</c:v>
                </c:pt>
                <c:pt idx="8">
                  <c:v>-688</c:v>
                </c:pt>
                <c:pt idx="9">
                  <c:v>-872</c:v>
                </c:pt>
                <c:pt idx="10">
                  <c:v>-1002</c:v>
                </c:pt>
                <c:pt idx="11">
                  <c:v>-1234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BE-4E1C-836A-A37C0B8FCF61}"/>
            </c:ext>
          </c:extLst>
        </c:ser>
        <c:ser>
          <c:idx val="3"/>
          <c:order val="3"/>
          <c:tx>
            <c:strRef>
              <c:f>Latvia!$Y$1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Latvia!$Y$2:$Y$13</c:f>
              <c:numCache>
                <c:formatCode>General</c:formatCode>
                <c:ptCount val="12"/>
                <c:pt idx="0">
                  <c:v>-46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BE-4E1C-836A-A37C0B8FCF61}"/>
            </c:ext>
          </c:extLst>
        </c:ser>
        <c:ser>
          <c:idx val="4"/>
          <c:order val="4"/>
          <c:tx>
            <c:strRef>
              <c:f>Latvia!$Z$1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Latvia!$Z$2:$Z$13</c:f>
              <c:numCache>
                <c:formatCode>General</c:formatCode>
                <c:ptCount val="12"/>
                <c:pt idx="0">
                  <c:v>101</c:v>
                </c:pt>
                <c:pt idx="1">
                  <c:v>246</c:v>
                </c:pt>
                <c:pt idx="2">
                  <c:v>334</c:v>
                </c:pt>
                <c:pt idx="3">
                  <c:v>439</c:v>
                </c:pt>
                <c:pt idx="4">
                  <c:v>580</c:v>
                </c:pt>
                <c:pt idx="5">
                  <c:v>715</c:v>
                </c:pt>
                <c:pt idx="6">
                  <c:v>732</c:v>
                </c:pt>
                <c:pt idx="7">
                  <c:v>697</c:v>
                </c:pt>
                <c:pt idx="8">
                  <c:v>723</c:v>
                </c:pt>
                <c:pt idx="9">
                  <c:v>669</c:v>
                </c:pt>
                <c:pt idx="10">
                  <c:v>651</c:v>
                </c:pt>
                <c:pt idx="11">
                  <c:v>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8BE-4E1C-836A-A37C0B8FCF61}"/>
            </c:ext>
          </c:extLst>
        </c:ser>
        <c:ser>
          <c:idx val="5"/>
          <c:order val="5"/>
          <c:tx>
            <c:strRef>
              <c:f>Latvia!$AA$1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Latvia!$T$2:$T$13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Latvia!$AA$2:$AA$13</c:f>
              <c:numCache>
                <c:formatCode>General</c:formatCode>
                <c:ptCount val="12"/>
                <c:pt idx="0">
                  <c:v>175</c:v>
                </c:pt>
                <c:pt idx="1">
                  <c:v>409</c:v>
                </c:pt>
                <c:pt idx="2">
                  <c:v>628</c:v>
                </c:pt>
                <c:pt idx="3">
                  <c:v>833</c:v>
                </c:pt>
                <c:pt idx="4">
                  <c:v>1052</c:v>
                </c:pt>
                <c:pt idx="5">
                  <c:v>1225</c:v>
                </c:pt>
                <c:pt idx="6">
                  <c:v>1392</c:v>
                </c:pt>
                <c:pt idx="7">
                  <c:v>1553</c:v>
                </c:pt>
                <c:pt idx="8">
                  <c:v>1713</c:v>
                </c:pt>
                <c:pt idx="9">
                  <c:v>1905</c:v>
                </c:pt>
                <c:pt idx="10">
                  <c:v>2010</c:v>
                </c:pt>
                <c:pt idx="11">
                  <c:v>2042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BE-4E1C-836A-A37C0B8FCF61}"/>
            </c:ext>
          </c:extLst>
        </c:ser>
        <c:ser>
          <c:idx val="6"/>
          <c:order val="6"/>
          <c:tx>
            <c:strRef>
              <c:f>Latvia!$U$1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Latvia!$U$2:$U$13</c:f>
              <c:numCache>
                <c:formatCode>General</c:formatCode>
                <c:ptCount val="12"/>
                <c:pt idx="0">
                  <c:v>-368</c:v>
                </c:pt>
                <c:pt idx="1">
                  <c:v>-694</c:v>
                </c:pt>
                <c:pt idx="2">
                  <c:v>-983</c:v>
                </c:pt>
                <c:pt idx="3">
                  <c:v>-1377</c:v>
                </c:pt>
                <c:pt idx="4">
                  <c:v>-1718</c:v>
                </c:pt>
                <c:pt idx="5">
                  <c:v>-2052</c:v>
                </c:pt>
                <c:pt idx="6">
                  <c:v>-2518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08-4C8A-B922-036F52336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Lithuania!$V$1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Lithuania!$V$2:$V$13</c:f>
              <c:numCache>
                <c:formatCode>General</c:formatCode>
                <c:ptCount val="12"/>
                <c:pt idx="0">
                  <c:v>-763</c:v>
                </c:pt>
                <c:pt idx="1">
                  <c:v>-1156</c:v>
                </c:pt>
                <c:pt idx="2">
                  <c:v>-1597</c:v>
                </c:pt>
                <c:pt idx="3">
                  <c:v>-2091</c:v>
                </c:pt>
                <c:pt idx="4">
                  <c:v>-2421</c:v>
                </c:pt>
                <c:pt idx="5">
                  <c:v>-2726</c:v>
                </c:pt>
                <c:pt idx="6">
                  <c:v>-3405</c:v>
                </c:pt>
                <c:pt idx="7">
                  <c:v>-3788</c:v>
                </c:pt>
                <c:pt idx="8">
                  <c:v>-4404</c:v>
                </c:pt>
                <c:pt idx="9">
                  <c:v>-4816</c:v>
                </c:pt>
                <c:pt idx="10">
                  <c:v>-5313</c:v>
                </c:pt>
                <c:pt idx="11">
                  <c:v>-5436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D2-4B06-9FC3-5B46EC9CC2A6}"/>
            </c:ext>
          </c:extLst>
        </c:ser>
        <c:ser>
          <c:idx val="1"/>
          <c:order val="1"/>
          <c:tx>
            <c:strRef>
              <c:f>Lithuania!$W$1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Lithuania!$W$2:$W$13</c:f>
              <c:numCache>
                <c:formatCode>General</c:formatCode>
                <c:ptCount val="12"/>
                <c:pt idx="0">
                  <c:v>-496</c:v>
                </c:pt>
                <c:pt idx="1">
                  <c:v>-794</c:v>
                </c:pt>
                <c:pt idx="2">
                  <c:v>-1069</c:v>
                </c:pt>
                <c:pt idx="3">
                  <c:v>-1400</c:v>
                </c:pt>
                <c:pt idx="4">
                  <c:v>-1633</c:v>
                </c:pt>
                <c:pt idx="5">
                  <c:v>-1916</c:v>
                </c:pt>
                <c:pt idx="6">
                  <c:v>-2407</c:v>
                </c:pt>
                <c:pt idx="7">
                  <c:v>-2737</c:v>
                </c:pt>
                <c:pt idx="8">
                  <c:v>-3168</c:v>
                </c:pt>
                <c:pt idx="9">
                  <c:v>-3428</c:v>
                </c:pt>
                <c:pt idx="10">
                  <c:v>-3727</c:v>
                </c:pt>
                <c:pt idx="11">
                  <c:v>-4063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2-4B06-9FC3-5B46EC9CC2A6}"/>
            </c:ext>
          </c:extLst>
        </c:ser>
        <c:ser>
          <c:idx val="2"/>
          <c:order val="2"/>
          <c:tx>
            <c:strRef>
              <c:f>Lithuania!$X$1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Lithuania!$X$2:$X$13</c:f>
              <c:numCache>
                <c:formatCode>General</c:formatCode>
                <c:ptCount val="12"/>
                <c:pt idx="0">
                  <c:v>-84</c:v>
                </c:pt>
                <c:pt idx="1">
                  <c:v>-188</c:v>
                </c:pt>
                <c:pt idx="2">
                  <c:v>-428</c:v>
                </c:pt>
                <c:pt idx="3">
                  <c:v>-588</c:v>
                </c:pt>
                <c:pt idx="4">
                  <c:v>-787</c:v>
                </c:pt>
                <c:pt idx="5">
                  <c:v>-1026</c:v>
                </c:pt>
                <c:pt idx="6">
                  <c:v>-1436</c:v>
                </c:pt>
                <c:pt idx="7">
                  <c:v>-1727</c:v>
                </c:pt>
                <c:pt idx="8">
                  <c:v>-1925</c:v>
                </c:pt>
                <c:pt idx="9">
                  <c:v>-2093</c:v>
                </c:pt>
                <c:pt idx="10">
                  <c:v>-2323</c:v>
                </c:pt>
                <c:pt idx="11">
                  <c:v>-2249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D2-4B06-9FC3-5B46EC9CC2A6}"/>
            </c:ext>
          </c:extLst>
        </c:ser>
        <c:ser>
          <c:idx val="3"/>
          <c:order val="3"/>
          <c:tx>
            <c:strRef>
              <c:f>Lithuania!$Y$1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D2-4B06-9FC3-5B46EC9CC2A6}"/>
            </c:ext>
          </c:extLst>
        </c:ser>
        <c:ser>
          <c:idx val="4"/>
          <c:order val="4"/>
          <c:tx>
            <c:strRef>
              <c:f>Lithuania!$Z$1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Lithuania!$Z$2:$Z$13</c:f>
              <c:numCache>
                <c:formatCode>General</c:formatCode>
                <c:ptCount val="12"/>
                <c:pt idx="0">
                  <c:v>137</c:v>
                </c:pt>
                <c:pt idx="1">
                  <c:v>222</c:v>
                </c:pt>
                <c:pt idx="2">
                  <c:v>343</c:v>
                </c:pt>
                <c:pt idx="3">
                  <c:v>375</c:v>
                </c:pt>
                <c:pt idx="4">
                  <c:v>486</c:v>
                </c:pt>
                <c:pt idx="5">
                  <c:v>564</c:v>
                </c:pt>
                <c:pt idx="6">
                  <c:v>406</c:v>
                </c:pt>
                <c:pt idx="7">
                  <c:v>274</c:v>
                </c:pt>
                <c:pt idx="8">
                  <c:v>209</c:v>
                </c:pt>
                <c:pt idx="9">
                  <c:v>305</c:v>
                </c:pt>
                <c:pt idx="10">
                  <c:v>316</c:v>
                </c:pt>
                <c:pt idx="11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D2-4B06-9FC3-5B46EC9CC2A6}"/>
            </c:ext>
          </c:extLst>
        </c:ser>
        <c:ser>
          <c:idx val="5"/>
          <c:order val="5"/>
          <c:tx>
            <c:strRef>
              <c:f>Lithuania!$AA$1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Lithuania!$T$2:$T$13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Lithuania!$AA$2:$AA$13</c:f>
              <c:numCache>
                <c:formatCode>General</c:formatCode>
                <c:ptCount val="12"/>
                <c:pt idx="0">
                  <c:v>126</c:v>
                </c:pt>
                <c:pt idx="1">
                  <c:v>288</c:v>
                </c:pt>
                <c:pt idx="2">
                  <c:v>438</c:v>
                </c:pt>
                <c:pt idx="3">
                  <c:v>435</c:v>
                </c:pt>
                <c:pt idx="4">
                  <c:v>559</c:v>
                </c:pt>
                <c:pt idx="5">
                  <c:v>662</c:v>
                </c:pt>
                <c:pt idx="6">
                  <c:v>609</c:v>
                </c:pt>
                <c:pt idx="7">
                  <c:v>608</c:v>
                </c:pt>
                <c:pt idx="8">
                  <c:v>626</c:v>
                </c:pt>
                <c:pt idx="9">
                  <c:v>700</c:v>
                </c:pt>
                <c:pt idx="10">
                  <c:v>788</c:v>
                </c:pt>
                <c:pt idx="11">
                  <c:v>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D2-4B06-9FC3-5B46EC9CC2A6}"/>
            </c:ext>
          </c:extLst>
        </c:ser>
        <c:ser>
          <c:idx val="6"/>
          <c:order val="6"/>
          <c:tx>
            <c:strRef>
              <c:f>Lithuania!$U$1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Lithuania!$U$2:$U$13</c:f>
              <c:numCache>
                <c:formatCode>General</c:formatCode>
                <c:ptCount val="12"/>
                <c:pt idx="0">
                  <c:v>-731</c:v>
                </c:pt>
                <c:pt idx="1">
                  <c:v>-1218</c:v>
                </c:pt>
                <c:pt idx="2">
                  <c:v>-1718</c:v>
                </c:pt>
                <c:pt idx="3">
                  <c:v>-2519</c:v>
                </c:pt>
                <c:pt idx="4">
                  <c:v>-3014</c:v>
                </c:pt>
                <c:pt idx="5">
                  <c:v>-3759</c:v>
                </c:pt>
                <c:pt idx="6">
                  <c:v>-4616</c:v>
                </c:pt>
                <c:pt idx="7">
                  <c:v>-5265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F-45BB-8F62-0ADCB0AA5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Romania!$V$1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Romania!$V$2:$V$13</c:f>
              <c:numCache>
                <c:formatCode>General</c:formatCode>
                <c:ptCount val="12"/>
                <c:pt idx="0">
                  <c:v>-1870</c:v>
                </c:pt>
                <c:pt idx="1">
                  <c:v>-3349</c:v>
                </c:pt>
                <c:pt idx="2">
                  <c:v>-4774</c:v>
                </c:pt>
                <c:pt idx="3">
                  <c:v>-6856</c:v>
                </c:pt>
                <c:pt idx="4">
                  <c:v>-10248</c:v>
                </c:pt>
                <c:pt idx="5">
                  <c:v>-13547</c:v>
                </c:pt>
                <c:pt idx="6">
                  <c:v>-18289</c:v>
                </c:pt>
                <c:pt idx="7">
                  <c:v>-22986</c:v>
                </c:pt>
                <c:pt idx="8">
                  <c:v>-27426</c:v>
                </c:pt>
                <c:pt idx="9">
                  <c:v>-32980</c:v>
                </c:pt>
                <c:pt idx="10">
                  <c:v>-38213</c:v>
                </c:pt>
                <c:pt idx="11">
                  <c:v>-43482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7-4EED-A91E-0E42011DE942}"/>
            </c:ext>
          </c:extLst>
        </c:ser>
        <c:ser>
          <c:idx val="1"/>
          <c:order val="1"/>
          <c:tx>
            <c:strRef>
              <c:f>Romania!$W$1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Romania!$W$2:$W$13</c:f>
              <c:numCache>
                <c:formatCode>General</c:formatCode>
                <c:ptCount val="12"/>
                <c:pt idx="0">
                  <c:v>-946</c:v>
                </c:pt>
                <c:pt idx="1">
                  <c:v>-1290</c:v>
                </c:pt>
                <c:pt idx="2">
                  <c:v>-1812</c:v>
                </c:pt>
                <c:pt idx="3">
                  <c:v>-1890</c:v>
                </c:pt>
                <c:pt idx="4">
                  <c:v>-4156</c:v>
                </c:pt>
                <c:pt idx="5">
                  <c:v>-5927</c:v>
                </c:pt>
                <c:pt idx="6">
                  <c:v>-8424</c:v>
                </c:pt>
                <c:pt idx="7">
                  <c:v>-10915</c:v>
                </c:pt>
                <c:pt idx="8">
                  <c:v>-12948</c:v>
                </c:pt>
                <c:pt idx="9">
                  <c:v>-14906</c:v>
                </c:pt>
                <c:pt idx="10">
                  <c:v>-16475</c:v>
                </c:pt>
                <c:pt idx="11">
                  <c:v>-17756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7-4EED-A91E-0E42011DE942}"/>
            </c:ext>
          </c:extLst>
        </c:ser>
        <c:ser>
          <c:idx val="2"/>
          <c:order val="2"/>
          <c:tx>
            <c:strRef>
              <c:f>Romania!$X$1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-1027</c:v>
                </c:pt>
                <c:pt idx="3">
                  <c:v>-998</c:v>
                </c:pt>
                <c:pt idx="4">
                  <c:v>-2489</c:v>
                </c:pt>
                <c:pt idx="5">
                  <c:v>-3682</c:v>
                </c:pt>
                <c:pt idx="6">
                  <c:v>-5179</c:v>
                </c:pt>
                <c:pt idx="7">
                  <c:v>-7475</c:v>
                </c:pt>
                <c:pt idx="8">
                  <c:v>-8713</c:v>
                </c:pt>
                <c:pt idx="9">
                  <c:v>-9675</c:v>
                </c:pt>
                <c:pt idx="10">
                  <c:v>-11154</c:v>
                </c:pt>
                <c:pt idx="11">
                  <c:v>-12765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7-4EED-A91E-0E42011DE942}"/>
            </c:ext>
          </c:extLst>
        </c:ser>
        <c:ser>
          <c:idx val="3"/>
          <c:order val="3"/>
          <c:tx>
            <c:strRef>
              <c:f>Romania!$Y$1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Romania!$Y$2:$Y$13</c:f>
              <c:numCache>
                <c:formatCode>General</c:formatCode>
                <c:ptCount val="12"/>
                <c:pt idx="0">
                  <c:v>865</c:v>
                </c:pt>
                <c:pt idx="1">
                  <c:v>916</c:v>
                </c:pt>
                <c:pt idx="2">
                  <c:v>787</c:v>
                </c:pt>
                <c:pt idx="3">
                  <c:v>1790</c:v>
                </c:pt>
                <c:pt idx="4">
                  <c:v>1288</c:v>
                </c:pt>
                <c:pt idx="5">
                  <c:v>758</c:v>
                </c:pt>
                <c:pt idx="6">
                  <c:v>1025</c:v>
                </c:pt>
                <c:pt idx="7">
                  <c:v>571</c:v>
                </c:pt>
                <c:pt idx="8">
                  <c:v>199</c:v>
                </c:pt>
                <c:pt idx="9">
                  <c:v>415</c:v>
                </c:pt>
                <c:pt idx="10">
                  <c:v>388</c:v>
                </c:pt>
                <c:pt idx="11">
                  <c:v>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7-4EED-A91E-0E42011DE942}"/>
            </c:ext>
          </c:extLst>
        </c:ser>
        <c:ser>
          <c:idx val="4"/>
          <c:order val="4"/>
          <c:tx>
            <c:strRef>
              <c:f>Romania!$Z$1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Romania!$Z$2:$Z$13</c:f>
              <c:numCache>
                <c:formatCode>General</c:formatCode>
                <c:ptCount val="12"/>
                <c:pt idx="0">
                  <c:v>1375</c:v>
                </c:pt>
                <c:pt idx="1">
                  <c:v>1654</c:v>
                </c:pt>
                <c:pt idx="2">
                  <c:v>2098</c:v>
                </c:pt>
                <c:pt idx="3">
                  <c:v>2531</c:v>
                </c:pt>
                <c:pt idx="4">
                  <c:v>1812</c:v>
                </c:pt>
                <c:pt idx="5">
                  <c:v>1724</c:v>
                </c:pt>
                <c:pt idx="6">
                  <c:v>1829</c:v>
                </c:pt>
                <c:pt idx="7">
                  <c:v>981</c:v>
                </c:pt>
                <c:pt idx="8">
                  <c:v>600</c:v>
                </c:pt>
                <c:pt idx="9">
                  <c:v>723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67-4EED-A91E-0E42011DE942}"/>
            </c:ext>
          </c:extLst>
        </c:ser>
        <c:ser>
          <c:idx val="5"/>
          <c:order val="5"/>
          <c:tx>
            <c:strRef>
              <c:f>Romania!$AA$1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Romania!$T$2:$T$13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Romania!$AA$2:$AA$13</c:f>
              <c:numCache>
                <c:formatCode>General</c:formatCode>
                <c:ptCount val="12"/>
                <c:pt idx="0">
                  <c:v>-366</c:v>
                </c:pt>
                <c:pt idx="1">
                  <c:v>-289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124</c:v>
                </c:pt>
                <c:pt idx="11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7-4EED-A91E-0E42011DE942}"/>
            </c:ext>
          </c:extLst>
        </c:ser>
        <c:ser>
          <c:idx val="6"/>
          <c:order val="6"/>
          <c:tx>
            <c:strRef>
              <c:f>Romania!$U$1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Romania!$U$2:$U$13</c:f>
              <c:numCache>
                <c:formatCode>General</c:formatCode>
                <c:ptCount val="12"/>
                <c:pt idx="0">
                  <c:v>-3768</c:v>
                </c:pt>
                <c:pt idx="1">
                  <c:v>-8201</c:v>
                </c:pt>
                <c:pt idx="2">
                  <c:v>-12666</c:v>
                </c:pt>
                <c:pt idx="3">
                  <c:v>-17601</c:v>
                </c:pt>
                <c:pt idx="4">
                  <c:v>-22633</c:v>
                </c:pt>
                <c:pt idx="5">
                  <c:v>-28513</c:v>
                </c:pt>
                <c:pt idx="6">
                  <c:v>-34237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A-474D-9847-1A17EF0F8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Slovenia!$V$1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Slovenia!$V$2:$V$13</c:f>
              <c:numCache>
                <c:formatCode>General</c:formatCode>
                <c:ptCount val="12"/>
                <c:pt idx="0">
                  <c:v>-165</c:v>
                </c:pt>
                <c:pt idx="1">
                  <c:v>-247</c:v>
                </c:pt>
                <c:pt idx="2">
                  <c:v>-456</c:v>
                </c:pt>
                <c:pt idx="3">
                  <c:v>-718</c:v>
                </c:pt>
                <c:pt idx="4">
                  <c:v>-860</c:v>
                </c:pt>
                <c:pt idx="5">
                  <c:v>-1017</c:v>
                </c:pt>
                <c:pt idx="6">
                  <c:v>-1170</c:v>
                </c:pt>
                <c:pt idx="7">
                  <c:v>-1342</c:v>
                </c:pt>
                <c:pt idx="8">
                  <c:v>-1466</c:v>
                </c:pt>
                <c:pt idx="9">
                  <c:v>-1631</c:v>
                </c:pt>
                <c:pt idx="10">
                  <c:v>-1846</c:v>
                </c:pt>
                <c:pt idx="11">
                  <c:v>-1962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E-4FE8-AF0E-4F3296B25192}"/>
            </c:ext>
          </c:extLst>
        </c:ser>
        <c:ser>
          <c:idx val="1"/>
          <c:order val="1"/>
          <c:tx>
            <c:strRef>
              <c:f>Slovenia!$W$1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Slovenia!$W$2:$W$13</c:f>
              <c:numCache>
                <c:formatCode>General</c:formatCode>
                <c:ptCount val="12"/>
                <c:pt idx="0">
                  <c:v>-72</c:v>
                </c:pt>
                <c:pt idx="1">
                  <c:v>-72</c:v>
                </c:pt>
                <c:pt idx="2">
                  <c:v>-68</c:v>
                </c:pt>
                <c:pt idx="3">
                  <c:v>-108</c:v>
                </c:pt>
                <c:pt idx="4">
                  <c:v>-262</c:v>
                </c:pt>
                <c:pt idx="5">
                  <c:v>-353</c:v>
                </c:pt>
                <c:pt idx="6">
                  <c:v>-374</c:v>
                </c:pt>
                <c:pt idx="7">
                  <c:v>-290</c:v>
                </c:pt>
                <c:pt idx="8">
                  <c:v>-296</c:v>
                </c:pt>
                <c:pt idx="9">
                  <c:v>-365</c:v>
                </c:pt>
                <c:pt idx="10">
                  <c:v>-398</c:v>
                </c:pt>
                <c:pt idx="11">
                  <c:v>-344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E-4FE8-AF0E-4F3296B25192}"/>
            </c:ext>
          </c:extLst>
        </c:ser>
        <c:ser>
          <c:idx val="2"/>
          <c:order val="2"/>
          <c:tx>
            <c:strRef>
              <c:f>Slovenia!$X$1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Slovenia!$X$2:$X$13</c:f>
              <c:numCache>
                <c:formatCode>General</c:formatCode>
                <c:ptCount val="12"/>
                <c:pt idx="0">
                  <c:v>-50</c:v>
                </c:pt>
                <c:pt idx="1">
                  <c:v>-55</c:v>
                </c:pt>
                <c:pt idx="2">
                  <c:v>-112</c:v>
                </c:pt>
                <c:pt idx="3">
                  <c:v>-177</c:v>
                </c:pt>
                <c:pt idx="4">
                  <c:v>-247</c:v>
                </c:pt>
                <c:pt idx="5">
                  <c:v>-276</c:v>
                </c:pt>
                <c:pt idx="6">
                  <c:v>-357</c:v>
                </c:pt>
                <c:pt idx="7">
                  <c:v>-351</c:v>
                </c:pt>
                <c:pt idx="8">
                  <c:v>-339</c:v>
                </c:pt>
                <c:pt idx="9">
                  <c:v>-381</c:v>
                </c:pt>
                <c:pt idx="10">
                  <c:v>-510</c:v>
                </c:pt>
                <c:pt idx="11">
                  <c:v>-561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E-4FE8-AF0E-4F3296B25192}"/>
            </c:ext>
          </c:extLst>
        </c:ser>
        <c:ser>
          <c:idx val="3"/>
          <c:order val="3"/>
          <c:tx>
            <c:strRef>
              <c:f>Slovenia!$Y$1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Slovenia!$Y$2:$Y$13</c:f>
              <c:numCache>
                <c:formatCode>General</c:formatCode>
                <c:ptCount val="1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CE-4FE8-AF0E-4F3296B25192}"/>
            </c:ext>
          </c:extLst>
        </c:ser>
        <c:ser>
          <c:idx val="4"/>
          <c:order val="4"/>
          <c:tx>
            <c:strRef>
              <c:f>Slovenia!$Z$1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Slovenia!$Z$2:$Z$13</c:f>
              <c:numCache>
                <c:formatCode>General</c:formatCode>
                <c:ptCount val="12"/>
                <c:pt idx="0">
                  <c:v>2</c:v>
                </c:pt>
                <c:pt idx="1">
                  <c:v>111</c:v>
                </c:pt>
                <c:pt idx="2">
                  <c:v>138</c:v>
                </c:pt>
                <c:pt idx="3">
                  <c:v>118</c:v>
                </c:pt>
                <c:pt idx="4">
                  <c:v>122</c:v>
                </c:pt>
                <c:pt idx="5">
                  <c:v>167</c:v>
                </c:pt>
                <c:pt idx="6">
                  <c:v>190</c:v>
                </c:pt>
                <c:pt idx="7">
                  <c:v>233</c:v>
                </c:pt>
                <c:pt idx="8">
                  <c:v>238</c:v>
                </c:pt>
                <c:pt idx="9">
                  <c:v>219</c:v>
                </c:pt>
                <c:pt idx="10">
                  <c:v>248</c:v>
                </c:pt>
                <c:pt idx="11">
                  <c:v>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CE-4FE8-AF0E-4F3296B25192}"/>
            </c:ext>
          </c:extLst>
        </c:ser>
        <c:ser>
          <c:idx val="5"/>
          <c:order val="5"/>
          <c:tx>
            <c:strRef>
              <c:f>Slovenia!$AA$1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Slovenia!$T$2:$T$13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Slovenia!$AA$2:$AA$13</c:f>
              <c:numCache>
                <c:formatCode>General</c:formatCode>
                <c:ptCount val="12"/>
                <c:pt idx="0">
                  <c:v>0</c:v>
                </c:pt>
                <c:pt idx="1">
                  <c:v>148</c:v>
                </c:pt>
                <c:pt idx="2">
                  <c:v>203</c:v>
                </c:pt>
                <c:pt idx="3">
                  <c:v>286</c:v>
                </c:pt>
                <c:pt idx="4">
                  <c:v>343</c:v>
                </c:pt>
                <c:pt idx="5">
                  <c:v>459</c:v>
                </c:pt>
                <c:pt idx="6">
                  <c:v>555</c:v>
                </c:pt>
                <c:pt idx="7">
                  <c:v>717</c:v>
                </c:pt>
                <c:pt idx="8">
                  <c:v>797</c:v>
                </c:pt>
                <c:pt idx="9">
                  <c:v>860</c:v>
                </c:pt>
                <c:pt idx="10">
                  <c:v>877</c:v>
                </c:pt>
                <c:pt idx="11">
                  <c:v>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CE-4FE8-AF0E-4F3296B25192}"/>
            </c:ext>
          </c:extLst>
        </c:ser>
        <c:ser>
          <c:idx val="6"/>
          <c:order val="6"/>
          <c:tx>
            <c:strRef>
              <c:f>Slovenia!$U$1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Slovenia!$U$2:$U$13</c:f>
              <c:numCache>
                <c:formatCode>General</c:formatCode>
                <c:ptCount val="12"/>
                <c:pt idx="0">
                  <c:v>-258</c:v>
                </c:pt>
                <c:pt idx="1">
                  <c:v>-294</c:v>
                </c:pt>
                <c:pt idx="2">
                  <c:v>-594</c:v>
                </c:pt>
                <c:pt idx="3">
                  <c:v>-871</c:v>
                </c:pt>
                <c:pt idx="4">
                  <c:v>-1062</c:v>
                </c:pt>
                <c:pt idx="5">
                  <c:v>-1216</c:v>
                </c:pt>
                <c:pt idx="6">
                  <c:v>-1461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7-4305-BC8F-DFE8D8BB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Czech!$V$1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Czech!$V$2:$V$13</c:f>
              <c:numCache>
                <c:formatCode>General</c:formatCode>
                <c:ptCount val="12"/>
                <c:pt idx="0">
                  <c:v>-755</c:v>
                </c:pt>
                <c:pt idx="1">
                  <c:v>-1638</c:v>
                </c:pt>
                <c:pt idx="2">
                  <c:v>-2566</c:v>
                </c:pt>
                <c:pt idx="3">
                  <c:v>-3685</c:v>
                </c:pt>
                <c:pt idx="4">
                  <c:v>-4345</c:v>
                </c:pt>
                <c:pt idx="5">
                  <c:v>-4858</c:v>
                </c:pt>
                <c:pt idx="6">
                  <c:v>-6068</c:v>
                </c:pt>
                <c:pt idx="7">
                  <c:v>-7217</c:v>
                </c:pt>
                <c:pt idx="8">
                  <c:v>-8092</c:v>
                </c:pt>
                <c:pt idx="9">
                  <c:v>-9054</c:v>
                </c:pt>
                <c:pt idx="10">
                  <c:v>-10112</c:v>
                </c:pt>
                <c:pt idx="11">
                  <c:v>-10932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2D-485B-886E-F6DF7DA9BED1}"/>
            </c:ext>
          </c:extLst>
        </c:ser>
        <c:ser>
          <c:idx val="1"/>
          <c:order val="1"/>
          <c:tx>
            <c:strRef>
              <c:f>Czech!$W$1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Czech!$W$2:$W$13</c:f>
              <c:numCache>
                <c:formatCode>General</c:formatCode>
                <c:ptCount val="12"/>
                <c:pt idx="0">
                  <c:v>-25</c:v>
                </c:pt>
                <c:pt idx="1">
                  <c:v>245</c:v>
                </c:pt>
                <c:pt idx="2">
                  <c:v>520</c:v>
                </c:pt>
                <c:pt idx="3">
                  <c:v>322</c:v>
                </c:pt>
                <c:pt idx="4">
                  <c:v>0</c:v>
                </c:pt>
                <c:pt idx="5">
                  <c:v>0</c:v>
                </c:pt>
                <c:pt idx="6">
                  <c:v>-282</c:v>
                </c:pt>
                <c:pt idx="7">
                  <c:v>-547</c:v>
                </c:pt>
                <c:pt idx="8">
                  <c:v>-636</c:v>
                </c:pt>
                <c:pt idx="9">
                  <c:v>-721</c:v>
                </c:pt>
                <c:pt idx="10">
                  <c:v>-682</c:v>
                </c:pt>
                <c:pt idx="11">
                  <c:v>-438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D-485B-886E-F6DF7DA9BED1}"/>
            </c:ext>
          </c:extLst>
        </c:ser>
        <c:ser>
          <c:idx val="2"/>
          <c:order val="2"/>
          <c:tx>
            <c:strRef>
              <c:f>Czech!$X$1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-497</c:v>
                </c:pt>
                <c:pt idx="3">
                  <c:v>-745</c:v>
                </c:pt>
                <c:pt idx="4">
                  <c:v>-939</c:v>
                </c:pt>
                <c:pt idx="5">
                  <c:v>-1232</c:v>
                </c:pt>
                <c:pt idx="6">
                  <c:v>-1388</c:v>
                </c:pt>
                <c:pt idx="7">
                  <c:v>-1610</c:v>
                </c:pt>
                <c:pt idx="8">
                  <c:v>-1636</c:v>
                </c:pt>
                <c:pt idx="9">
                  <c:v>-1670</c:v>
                </c:pt>
                <c:pt idx="10">
                  <c:v>-2048</c:v>
                </c:pt>
                <c:pt idx="11">
                  <c:v>-2031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2D-485B-886E-F6DF7DA9BED1}"/>
            </c:ext>
          </c:extLst>
        </c:ser>
        <c:ser>
          <c:idx val="3"/>
          <c:order val="3"/>
          <c:tx>
            <c:strRef>
              <c:f>Czech!$Y$1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Czech!$Y$2:$Y$13</c:f>
              <c:numCache>
                <c:formatCode>General</c:formatCode>
                <c:ptCount val="12"/>
                <c:pt idx="0">
                  <c:v>73</c:v>
                </c:pt>
                <c:pt idx="1">
                  <c:v>-123</c:v>
                </c:pt>
                <c:pt idx="2">
                  <c:v>-313</c:v>
                </c:pt>
                <c:pt idx="3">
                  <c:v>-237</c:v>
                </c:pt>
                <c:pt idx="4">
                  <c:v>-264</c:v>
                </c:pt>
                <c:pt idx="5">
                  <c:v>-112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2D-485B-886E-F6DF7DA9BED1}"/>
            </c:ext>
          </c:extLst>
        </c:ser>
        <c:ser>
          <c:idx val="4"/>
          <c:order val="4"/>
          <c:tx>
            <c:strRef>
              <c:f>Czech!$Z$1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Czech!$Z$2:$Z$13</c:f>
              <c:numCache>
                <c:formatCode>General</c:formatCode>
                <c:ptCount val="12"/>
                <c:pt idx="0">
                  <c:v>141</c:v>
                </c:pt>
                <c:pt idx="1">
                  <c:v>52</c:v>
                </c:pt>
                <c:pt idx="2">
                  <c:v>209</c:v>
                </c:pt>
                <c:pt idx="3">
                  <c:v>314</c:v>
                </c:pt>
                <c:pt idx="4">
                  <c:v>431</c:v>
                </c:pt>
                <c:pt idx="5">
                  <c:v>762</c:v>
                </c:pt>
                <c:pt idx="6">
                  <c:v>836</c:v>
                </c:pt>
                <c:pt idx="7">
                  <c:v>1061</c:v>
                </c:pt>
                <c:pt idx="8">
                  <c:v>1252</c:v>
                </c:pt>
                <c:pt idx="9">
                  <c:v>1483</c:v>
                </c:pt>
                <c:pt idx="10">
                  <c:v>1477</c:v>
                </c:pt>
                <c:pt idx="11">
                  <c:v>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2D-485B-886E-F6DF7DA9BED1}"/>
            </c:ext>
          </c:extLst>
        </c:ser>
        <c:ser>
          <c:idx val="5"/>
          <c:order val="5"/>
          <c:tx>
            <c:strRef>
              <c:f>Czech!$AA$1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Czech!$T$2:$T$13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Czech!$AA$2:$AA$13</c:f>
              <c:numCache>
                <c:formatCode>General</c:formatCode>
                <c:ptCount val="12"/>
                <c:pt idx="0">
                  <c:v>-128</c:v>
                </c:pt>
                <c:pt idx="1">
                  <c:v>-130</c:v>
                </c:pt>
                <c:pt idx="2">
                  <c:v>0</c:v>
                </c:pt>
                <c:pt idx="3">
                  <c:v>0</c:v>
                </c:pt>
                <c:pt idx="4">
                  <c:v>356</c:v>
                </c:pt>
                <c:pt idx="5">
                  <c:v>511</c:v>
                </c:pt>
                <c:pt idx="6">
                  <c:v>426</c:v>
                </c:pt>
                <c:pt idx="7">
                  <c:v>609</c:v>
                </c:pt>
                <c:pt idx="8">
                  <c:v>789</c:v>
                </c:pt>
                <c:pt idx="9">
                  <c:v>1028</c:v>
                </c:pt>
                <c:pt idx="10">
                  <c:v>1310</c:v>
                </c:pt>
                <c:pt idx="11">
                  <c:v>2174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2D-485B-886E-F6DF7DA9BED1}"/>
            </c:ext>
          </c:extLst>
        </c:ser>
        <c:ser>
          <c:idx val="6"/>
          <c:order val="6"/>
          <c:tx>
            <c:strRef>
              <c:f>Czech!$U$1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Czech!$U$2:$U$13</c:f>
              <c:numCache>
                <c:formatCode>General</c:formatCode>
                <c:ptCount val="12"/>
                <c:pt idx="0">
                  <c:v>-1449</c:v>
                </c:pt>
                <c:pt idx="1">
                  <c:v>-3107</c:v>
                </c:pt>
                <c:pt idx="2">
                  <c:v>-4469</c:v>
                </c:pt>
                <c:pt idx="3">
                  <c:v>-6538</c:v>
                </c:pt>
                <c:pt idx="4">
                  <c:v>-8426</c:v>
                </c:pt>
                <c:pt idx="5">
                  <c:v>-10589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4-4CA3-8675-74339A461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Slovakia!$V$1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Slovakia!$V$2:$V$13</c:f>
              <c:numCache>
                <c:formatCode>General</c:formatCode>
                <c:ptCount val="12"/>
                <c:pt idx="0">
                  <c:v>-393</c:v>
                </c:pt>
                <c:pt idx="1">
                  <c:v>-687</c:v>
                </c:pt>
                <c:pt idx="2">
                  <c:v>-1082</c:v>
                </c:pt>
                <c:pt idx="3">
                  <c:v>-1417</c:v>
                </c:pt>
                <c:pt idx="4">
                  <c:v>-1498</c:v>
                </c:pt>
                <c:pt idx="5">
                  <c:v>-1747</c:v>
                </c:pt>
                <c:pt idx="6">
                  <c:v>-2038</c:v>
                </c:pt>
                <c:pt idx="7">
                  <c:v>-2419</c:v>
                </c:pt>
                <c:pt idx="8">
                  <c:v>-2712</c:v>
                </c:pt>
                <c:pt idx="9">
                  <c:v>-3265</c:v>
                </c:pt>
                <c:pt idx="10">
                  <c:v>-3746</c:v>
                </c:pt>
                <c:pt idx="11">
                  <c:v>-4386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B4-41BF-916E-8103FAA0DA61}"/>
            </c:ext>
          </c:extLst>
        </c:ser>
        <c:ser>
          <c:idx val="1"/>
          <c:order val="1"/>
          <c:tx>
            <c:strRef>
              <c:f>Slovakia!$W$1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Slovakia!$W$2:$W$13</c:f>
              <c:numCache>
                <c:formatCode>General</c:formatCode>
                <c:ptCount val="12"/>
                <c:pt idx="0">
                  <c:v>-126</c:v>
                </c:pt>
                <c:pt idx="1">
                  <c:v>-36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109</c:v>
                </c:pt>
                <c:pt idx="6">
                  <c:v>0</c:v>
                </c:pt>
                <c:pt idx="7">
                  <c:v>-26</c:v>
                </c:pt>
                <c:pt idx="8">
                  <c:v>-234</c:v>
                </c:pt>
                <c:pt idx="9">
                  <c:v>-383</c:v>
                </c:pt>
                <c:pt idx="10">
                  <c:v>-495</c:v>
                </c:pt>
                <c:pt idx="11">
                  <c:v>-489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4-41BF-916E-8103FAA0DA61}"/>
            </c:ext>
          </c:extLst>
        </c:ser>
        <c:ser>
          <c:idx val="2"/>
          <c:order val="2"/>
          <c:tx>
            <c:strRef>
              <c:f>Slovakia!$X$1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Slovakia!$X$2:$X$13</c:f>
              <c:numCache>
                <c:formatCode>General</c:formatCode>
                <c:ptCount val="12"/>
                <c:pt idx="0">
                  <c:v>199</c:v>
                </c:pt>
                <c:pt idx="1">
                  <c:v>142</c:v>
                </c:pt>
                <c:pt idx="2">
                  <c:v>-185</c:v>
                </c:pt>
                <c:pt idx="3">
                  <c:v>-192</c:v>
                </c:pt>
                <c:pt idx="4">
                  <c:v>-318</c:v>
                </c:pt>
                <c:pt idx="5">
                  <c:v>-466</c:v>
                </c:pt>
                <c:pt idx="6">
                  <c:v>-182</c:v>
                </c:pt>
                <c:pt idx="7">
                  <c:v>-185</c:v>
                </c:pt>
                <c:pt idx="8">
                  <c:v>-153</c:v>
                </c:pt>
                <c:pt idx="9">
                  <c:v>-269</c:v>
                </c:pt>
                <c:pt idx="10">
                  <c:v>-172</c:v>
                </c:pt>
                <c:pt idx="11">
                  <c:v>-404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B4-41BF-916E-8103FAA0DA61}"/>
            </c:ext>
          </c:extLst>
        </c:ser>
        <c:ser>
          <c:idx val="3"/>
          <c:order val="3"/>
          <c:tx>
            <c:strRef>
              <c:f>Slovakia!$Y$1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Slovakia!$Y$2:$Y$13</c:f>
              <c:numCache>
                <c:formatCode>General</c:formatCode>
                <c:ptCount val="12"/>
                <c:pt idx="0">
                  <c:v>-10</c:v>
                </c:pt>
                <c:pt idx="1">
                  <c:v>-107</c:v>
                </c:pt>
                <c:pt idx="2">
                  <c:v>-374</c:v>
                </c:pt>
                <c:pt idx="3">
                  <c:v>-203</c:v>
                </c:pt>
                <c:pt idx="4">
                  <c:v>-219</c:v>
                </c:pt>
                <c:pt idx="5">
                  <c:v>-369</c:v>
                </c:pt>
                <c:pt idx="6">
                  <c:v>-188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B4-41BF-916E-8103FAA0DA61}"/>
            </c:ext>
          </c:extLst>
        </c:ser>
        <c:ser>
          <c:idx val="4"/>
          <c:order val="4"/>
          <c:tx>
            <c:strRef>
              <c:f>Slovakia!$Z$1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Slovakia!$Z$2:$Z$13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56</c:v>
                </c:pt>
                <c:pt idx="4">
                  <c:v>14</c:v>
                </c:pt>
                <c:pt idx="5">
                  <c:v>0</c:v>
                </c:pt>
                <c:pt idx="6">
                  <c:v>274</c:v>
                </c:pt>
                <c:pt idx="7">
                  <c:v>483</c:v>
                </c:pt>
                <c:pt idx="8">
                  <c:v>621</c:v>
                </c:pt>
                <c:pt idx="9">
                  <c:v>577</c:v>
                </c:pt>
                <c:pt idx="10">
                  <c:v>653</c:v>
                </c:pt>
                <c:pt idx="11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B4-41BF-916E-8103FAA0DA61}"/>
            </c:ext>
          </c:extLst>
        </c:ser>
        <c:ser>
          <c:idx val="5"/>
          <c:order val="5"/>
          <c:tx>
            <c:strRef>
              <c:f>Slovakia!$AA$1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Slovakia!$AA$2:$AA$13</c:f>
              <c:numCache>
                <c:formatCode>General</c:formatCode>
                <c:ptCount val="12"/>
                <c:pt idx="0">
                  <c:v>0</c:v>
                </c:pt>
                <c:pt idx="1">
                  <c:v>196</c:v>
                </c:pt>
                <c:pt idx="2">
                  <c:v>201</c:v>
                </c:pt>
                <c:pt idx="3">
                  <c:v>147</c:v>
                </c:pt>
                <c:pt idx="4">
                  <c:v>426</c:v>
                </c:pt>
                <c:pt idx="5">
                  <c:v>409</c:v>
                </c:pt>
                <c:pt idx="6">
                  <c:v>533</c:v>
                </c:pt>
                <c:pt idx="7">
                  <c:v>768</c:v>
                </c:pt>
                <c:pt idx="8">
                  <c:v>752</c:v>
                </c:pt>
                <c:pt idx="9">
                  <c:v>743</c:v>
                </c:pt>
                <c:pt idx="10">
                  <c:v>934</c:v>
                </c:pt>
                <c:pt idx="11">
                  <c:v>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B4-41BF-916E-8103FAA0DA61}"/>
            </c:ext>
          </c:extLst>
        </c:ser>
        <c:ser>
          <c:idx val="6"/>
          <c:order val="6"/>
          <c:tx>
            <c:strRef>
              <c:f>Slovakia!$U$1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Slovakia!$U$2:$U$13</c:f>
              <c:numCache>
                <c:formatCode>General</c:formatCode>
                <c:ptCount val="12"/>
                <c:pt idx="0">
                  <c:v>-795</c:v>
                </c:pt>
                <c:pt idx="1">
                  <c:v>-1343</c:v>
                </c:pt>
                <c:pt idx="2">
                  <c:v>-1945</c:v>
                </c:pt>
                <c:pt idx="3">
                  <c:v>-2568</c:v>
                </c:pt>
                <c:pt idx="4">
                  <c:v>-3225</c:v>
                </c:pt>
                <c:pt idx="5">
                  <c:v>-3947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94-4BC3-A583-4D3755A95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Hungary!$V$1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Hungary!$V$2:$V$13</c:f>
              <c:numCache>
                <c:formatCode>General</c:formatCode>
                <c:ptCount val="12"/>
                <c:pt idx="0">
                  <c:v>-1211.7053335587343</c:v>
                </c:pt>
                <c:pt idx="1">
                  <c:v>-2014.1354488750039</c:v>
                </c:pt>
                <c:pt idx="2">
                  <c:v>-2548</c:v>
                </c:pt>
                <c:pt idx="3">
                  <c:v>-3015.7592079961141</c:v>
                </c:pt>
                <c:pt idx="4">
                  <c:v>-2640</c:v>
                </c:pt>
                <c:pt idx="5">
                  <c:v>-2210</c:v>
                </c:pt>
                <c:pt idx="6">
                  <c:v>-2163</c:v>
                </c:pt>
                <c:pt idx="7">
                  <c:v>-2370</c:v>
                </c:pt>
                <c:pt idx="8">
                  <c:v>-2873.9715149081749</c:v>
                </c:pt>
                <c:pt idx="9">
                  <c:v>-3169.7417006529577</c:v>
                </c:pt>
                <c:pt idx="10">
                  <c:v>-3086.875472814485</c:v>
                </c:pt>
                <c:pt idx="11">
                  <c:v>-3177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5-4084-9D91-E2FDBB2FF4E2}"/>
            </c:ext>
          </c:extLst>
        </c:ser>
        <c:ser>
          <c:idx val="1"/>
          <c:order val="1"/>
          <c:tx>
            <c:strRef>
              <c:f>Hungary!$W$1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Hungary!$W$2:$W$13</c:f>
              <c:numCache>
                <c:formatCode>General</c:formatCode>
                <c:ptCount val="12"/>
                <c:pt idx="0">
                  <c:v>-472.70533355873431</c:v>
                </c:pt>
                <c:pt idx="1">
                  <c:v>-199.13544887500393</c:v>
                </c:pt>
                <c:pt idx="2">
                  <c:v>81</c:v>
                </c:pt>
                <c:pt idx="3">
                  <c:v>102.24079200388587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371.02848509182513</c:v>
                </c:pt>
                <c:pt idx="9">
                  <c:v>885.25829934704234</c:v>
                </c:pt>
                <c:pt idx="10">
                  <c:v>1586.124527185515</c:v>
                </c:pt>
                <c:pt idx="11">
                  <c:v>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5-4084-9D91-E2FDBB2FF4E2}"/>
            </c:ext>
          </c:extLst>
        </c:ser>
        <c:ser>
          <c:idx val="2"/>
          <c:order val="2"/>
          <c:tx>
            <c:strRef>
              <c:f>Hungary!$X$1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Hungary!$X$2:$X$13</c:f>
              <c:numCache>
                <c:formatCode>General</c:formatCode>
                <c:ptCount val="12"/>
                <c:pt idx="0">
                  <c:v>278.29466644126569</c:v>
                </c:pt>
                <c:pt idx="1">
                  <c:v>445.86455112499607</c:v>
                </c:pt>
                <c:pt idx="2">
                  <c:v>0</c:v>
                </c:pt>
                <c:pt idx="3">
                  <c:v>74.240792003885872</c:v>
                </c:pt>
                <c:pt idx="4">
                  <c:v>124</c:v>
                </c:pt>
                <c:pt idx="5">
                  <c:v>145</c:v>
                </c:pt>
                <c:pt idx="6">
                  <c:v>527</c:v>
                </c:pt>
                <c:pt idx="7">
                  <c:v>338</c:v>
                </c:pt>
                <c:pt idx="8">
                  <c:v>588.02848509182513</c:v>
                </c:pt>
                <c:pt idx="9">
                  <c:v>804.25829934704234</c:v>
                </c:pt>
                <c:pt idx="10">
                  <c:v>1012.124527185515</c:v>
                </c:pt>
                <c:pt idx="11">
                  <c:v>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65-4084-9D91-E2FDBB2FF4E2}"/>
            </c:ext>
          </c:extLst>
        </c:ser>
        <c:ser>
          <c:idx val="3"/>
          <c:order val="3"/>
          <c:tx>
            <c:strRef>
              <c:f>Hungary!$Y$1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Hungary!$Y$2:$Y$13</c:f>
              <c:numCache>
                <c:formatCode>General</c:formatCode>
                <c:ptCount val="12"/>
                <c:pt idx="0">
                  <c:v>-450.70533355873431</c:v>
                </c:pt>
                <c:pt idx="1">
                  <c:v>-799.13544887500393</c:v>
                </c:pt>
                <c:pt idx="2">
                  <c:v>-1393</c:v>
                </c:pt>
                <c:pt idx="3">
                  <c:v>-1488.7592079961141</c:v>
                </c:pt>
                <c:pt idx="4">
                  <c:v>-1619</c:v>
                </c:pt>
                <c:pt idx="5">
                  <c:v>-2245</c:v>
                </c:pt>
                <c:pt idx="6">
                  <c:v>-2147</c:v>
                </c:pt>
                <c:pt idx="7">
                  <c:v>-2495</c:v>
                </c:pt>
                <c:pt idx="8">
                  <c:v>-2786.9715149081749</c:v>
                </c:pt>
                <c:pt idx="9">
                  <c:v>-2806.7417006529577</c:v>
                </c:pt>
                <c:pt idx="10">
                  <c:v>-2708.875472814485</c:v>
                </c:pt>
                <c:pt idx="11">
                  <c:v>-2384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65-4084-9D91-E2FDBB2FF4E2}"/>
            </c:ext>
          </c:extLst>
        </c:ser>
        <c:ser>
          <c:idx val="4"/>
          <c:order val="4"/>
          <c:tx>
            <c:strRef>
              <c:f>Hungary!$Z$1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Hungary!$Z$2:$Z$13</c:f>
              <c:numCache>
                <c:formatCode>General</c:formatCode>
                <c:ptCount val="12"/>
                <c:pt idx="0">
                  <c:v>2.2336074578815897</c:v>
                </c:pt>
                <c:pt idx="1">
                  <c:v>0</c:v>
                </c:pt>
                <c:pt idx="2">
                  <c:v>-343.08119443225951</c:v>
                </c:pt>
                <c:pt idx="3">
                  <c:v>-592.65268911779276</c:v>
                </c:pt>
                <c:pt idx="4">
                  <c:v>-684.87810671146144</c:v>
                </c:pt>
                <c:pt idx="5">
                  <c:v>-822.95382327452535</c:v>
                </c:pt>
                <c:pt idx="6">
                  <c:v>-814.73250452031061</c:v>
                </c:pt>
                <c:pt idx="7">
                  <c:v>-1177.4715033113316</c:v>
                </c:pt>
                <c:pt idx="8">
                  <c:v>-1525.0674739097449</c:v>
                </c:pt>
                <c:pt idx="9">
                  <c:v>-1418.0886466338852</c:v>
                </c:pt>
                <c:pt idx="10">
                  <c:v>-1406.8095992976159</c:v>
                </c:pt>
                <c:pt idx="11">
                  <c:v>-1769.9999999999854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65-4084-9D91-E2FDBB2FF4E2}"/>
            </c:ext>
          </c:extLst>
        </c:ser>
        <c:ser>
          <c:idx val="5"/>
          <c:order val="5"/>
          <c:tx>
            <c:strRef>
              <c:f>Hungary!$AA$1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Hungary!$T$2:$T$13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Hungary!$AA$2:$AA$13</c:f>
              <c:numCache>
                <c:formatCode>General</c:formatCode>
                <c:ptCount val="12"/>
                <c:pt idx="0">
                  <c:v>0</c:v>
                </c:pt>
                <c:pt idx="1">
                  <c:v>82.810180100335856</c:v>
                </c:pt>
                <c:pt idx="2">
                  <c:v>101.69784248674114</c:v>
                </c:pt>
                <c:pt idx="3">
                  <c:v>0</c:v>
                </c:pt>
                <c:pt idx="4">
                  <c:v>435.78242081018107</c:v>
                </c:pt>
                <c:pt idx="5">
                  <c:v>253.11830399594328</c:v>
                </c:pt>
                <c:pt idx="6">
                  <c:v>212.01012192802591</c:v>
                </c:pt>
                <c:pt idx="7">
                  <c:v>141.18856581365981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65-4084-9D91-E2FDBB2FF4E2}"/>
            </c:ext>
          </c:extLst>
        </c:ser>
        <c:ser>
          <c:idx val="6"/>
          <c:order val="6"/>
          <c:tx>
            <c:strRef>
              <c:f>Hungary!$U$1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Hungary!$U$2:$U$13</c:f>
              <c:numCache>
                <c:formatCode>General</c:formatCode>
                <c:ptCount val="12"/>
                <c:pt idx="0">
                  <c:v>-287.70533355873431</c:v>
                </c:pt>
                <c:pt idx="1">
                  <c:v>-612.13544887500393</c:v>
                </c:pt>
                <c:pt idx="2">
                  <c:v>-1017</c:v>
                </c:pt>
                <c:pt idx="3">
                  <c:v>-1622.7592079961141</c:v>
                </c:pt>
                <c:pt idx="4">
                  <c:v>-1820</c:v>
                </c:pt>
                <c:pt idx="5">
                  <c:v>-2289</c:v>
                </c:pt>
                <c:pt idx="6">
                  <c:v>-2825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9-4AB5-BEEF-8FDDF2EC9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5"/>
          <c:order val="3"/>
          <c:tx>
            <c:v>q 10% - q 90%</c:v>
          </c:tx>
          <c:spPr>
            <a:solidFill>
              <a:schemeClr val="bg1">
                <a:lumMod val="85000"/>
              </a:schemeClr>
            </a:solidFill>
            <a:ln w="12700">
              <a:noFill/>
            </a:ln>
            <a:effectLst/>
          </c:spPr>
          <c:cat>
            <c:strRef>
              <c:f>months_vs_4!$C$29:$AE$29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months_vs_4!$C$35:$AF$35</c:f>
              <c:numCache>
                <c:formatCode>0.0%</c:formatCode>
                <c:ptCount val="30"/>
                <c:pt idx="0">
                  <c:v>1.0065428354786814</c:v>
                </c:pt>
                <c:pt idx="1">
                  <c:v>1.0435832367829583</c:v>
                </c:pt>
                <c:pt idx="2">
                  <c:v>1.0957709205466812</c:v>
                </c:pt>
                <c:pt idx="3">
                  <c:v>1.0354040636291808</c:v>
                </c:pt>
                <c:pt idx="4">
                  <c:v>1.0214561749608926</c:v>
                </c:pt>
                <c:pt idx="5">
                  <c:v>1.0345580460167545</c:v>
                </c:pt>
                <c:pt idx="6">
                  <c:v>1.0302428790035316</c:v>
                </c:pt>
                <c:pt idx="7">
                  <c:v>1.0411772806115629</c:v>
                </c:pt>
                <c:pt idx="8">
                  <c:v>1.0712852410544893</c:v>
                </c:pt>
                <c:pt idx="9">
                  <c:v>1.0653262770993264</c:v>
                </c:pt>
                <c:pt idx="10">
                  <c:v>1.0695357927186595</c:v>
                </c:pt>
                <c:pt idx="11">
                  <c:v>1.0404966880330735</c:v>
                </c:pt>
                <c:pt idx="12">
                  <c:v>0.98060402436574767</c:v>
                </c:pt>
                <c:pt idx="13">
                  <c:v>0.99144015146618059</c:v>
                </c:pt>
                <c:pt idx="14">
                  <c:v>0.99994739914510922</c:v>
                </c:pt>
                <c:pt idx="15">
                  <c:v>0.9653814559124263</c:v>
                </c:pt>
                <c:pt idx="16">
                  <c:v>0.98676471978086333</c:v>
                </c:pt>
                <c:pt idx="17">
                  <c:v>1.0004721789531124</c:v>
                </c:pt>
                <c:pt idx="18">
                  <c:v>0.96708116745534889</c:v>
                </c:pt>
                <c:pt idx="19">
                  <c:v>1.002378798218885</c:v>
                </c:pt>
                <c:pt idx="20">
                  <c:v>0.98561011091728934</c:v>
                </c:pt>
                <c:pt idx="21">
                  <c:v>0.97273347825124357</c:v>
                </c:pt>
                <c:pt idx="22">
                  <c:v>0.99375477429963899</c:v>
                </c:pt>
                <c:pt idx="23">
                  <c:v>0.99442116565364325</c:v>
                </c:pt>
                <c:pt idx="24">
                  <c:v>0.96172565246400188</c:v>
                </c:pt>
                <c:pt idx="25">
                  <c:v>0.97418888702696693</c:v>
                </c:pt>
                <c:pt idx="26">
                  <c:v>0.99239453147004486</c:v>
                </c:pt>
                <c:pt idx="27">
                  <c:v>0.9525193898644716</c:v>
                </c:pt>
                <c:pt idx="28">
                  <c:v>0.97882091832690443</c:v>
                </c:pt>
                <c:pt idx="29">
                  <c:v>0.9587773979183587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8-4CCF-BF10-2EB9920F0CCA}"/>
            </c:ext>
          </c:extLst>
        </c:ser>
        <c:ser>
          <c:idx val="4"/>
          <c:order val="4"/>
          <c:tx>
            <c:v>q 25% - q 75%</c:v>
          </c:tx>
          <c:spPr>
            <a:solidFill>
              <a:schemeClr val="bg1">
                <a:lumMod val="65000"/>
              </a:schemeClr>
            </a:solidFill>
            <a:ln w="19050">
              <a:noFill/>
            </a:ln>
            <a:effectLst/>
          </c:spPr>
          <c:cat>
            <c:strRef>
              <c:f>months_vs_4!$C$29:$AE$29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months_vs_4!$C$34:$AF$34</c:f>
              <c:numCache>
                <c:formatCode>0.0%</c:formatCode>
                <c:ptCount val="30"/>
                <c:pt idx="0">
                  <c:v>0.98918861437028105</c:v>
                </c:pt>
                <c:pt idx="1">
                  <c:v>1.0302513186472231</c:v>
                </c:pt>
                <c:pt idx="2">
                  <c:v>1.0603542532254537</c:v>
                </c:pt>
                <c:pt idx="3">
                  <c:v>1.0234912130486016</c:v>
                </c:pt>
                <c:pt idx="4">
                  <c:v>0.99675653760389216</c:v>
                </c:pt>
                <c:pt idx="5">
                  <c:v>1.0212083790031714</c:v>
                </c:pt>
                <c:pt idx="6">
                  <c:v>1.0126517734790783</c:v>
                </c:pt>
                <c:pt idx="7">
                  <c:v>1.0338934776416975</c:v>
                </c:pt>
                <c:pt idx="8">
                  <c:v>1.0535188654000536</c:v>
                </c:pt>
                <c:pt idx="9">
                  <c:v>1.0310798157234353</c:v>
                </c:pt>
                <c:pt idx="10">
                  <c:v>1.0422656580135721</c:v>
                </c:pt>
                <c:pt idx="11">
                  <c:v>1.024652494191717</c:v>
                </c:pt>
                <c:pt idx="12">
                  <c:v>0.95913756886369939</c:v>
                </c:pt>
                <c:pt idx="13">
                  <c:v>0.96510940272028389</c:v>
                </c:pt>
                <c:pt idx="14">
                  <c:v>0.97441504482834029</c:v>
                </c:pt>
                <c:pt idx="15">
                  <c:v>0.93398640251480369</c:v>
                </c:pt>
                <c:pt idx="16">
                  <c:v>0.96986452861487416</c:v>
                </c:pt>
                <c:pt idx="17">
                  <c:v>0.97715736040609136</c:v>
                </c:pt>
                <c:pt idx="18">
                  <c:v>0.95158756604941208</c:v>
                </c:pt>
                <c:pt idx="19">
                  <c:v>0.96211575408261285</c:v>
                </c:pt>
                <c:pt idx="20">
                  <c:v>0.96040892783439691</c:v>
                </c:pt>
                <c:pt idx="21">
                  <c:v>0.95434950812424013</c:v>
                </c:pt>
                <c:pt idx="22">
                  <c:v>0.95831434513501645</c:v>
                </c:pt>
                <c:pt idx="23">
                  <c:v>0.95523500292755625</c:v>
                </c:pt>
                <c:pt idx="24">
                  <c:v>0.91809091553790512</c:v>
                </c:pt>
                <c:pt idx="25">
                  <c:v>0.93824830643510149</c:v>
                </c:pt>
                <c:pt idx="26">
                  <c:v>0.96391865296304391</c:v>
                </c:pt>
                <c:pt idx="27">
                  <c:v>0.9178857447944474</c:v>
                </c:pt>
                <c:pt idx="28">
                  <c:v>0.93067099128319486</c:v>
                </c:pt>
                <c:pt idx="29">
                  <c:v>0.94403617863199552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8-4CCF-BF10-2EB9920F0CCA}"/>
            </c:ext>
          </c:extLst>
        </c:ser>
        <c:ser>
          <c:idx val="2"/>
          <c:order val="5"/>
          <c:tx>
            <c:v>q 25%</c:v>
          </c:tx>
          <c:spPr>
            <a:solidFill>
              <a:schemeClr val="bg1">
                <a:lumMod val="85000"/>
              </a:schemeClr>
            </a:solidFill>
            <a:ln w="19050">
              <a:noFill/>
            </a:ln>
            <a:effectLst/>
          </c:spPr>
          <c:cat>
            <c:strRef>
              <c:f>months_vs_4!$C$29:$AE$29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months_vs_4!$C$32:$AF$32</c:f>
              <c:numCache>
                <c:formatCode>0.0%</c:formatCode>
                <c:ptCount val="30"/>
                <c:pt idx="0">
                  <c:v>0.85597875629186315</c:v>
                </c:pt>
                <c:pt idx="1">
                  <c:v>0.91807887785210018</c:v>
                </c:pt>
                <c:pt idx="2">
                  <c:v>0.97388266514385524</c:v>
                </c:pt>
                <c:pt idx="3">
                  <c:v>0.93913816081741452</c:v>
                </c:pt>
                <c:pt idx="4">
                  <c:v>0.90929780005936867</c:v>
                </c:pt>
                <c:pt idx="5">
                  <c:v>0.93152337858220213</c:v>
                </c:pt>
                <c:pt idx="6">
                  <c:v>0.93665642122143522</c:v>
                </c:pt>
                <c:pt idx="7">
                  <c:v>0.94859697044946611</c:v>
                </c:pt>
                <c:pt idx="8">
                  <c:v>0.96755154572164015</c:v>
                </c:pt>
                <c:pt idx="9">
                  <c:v>0.92870155936390308</c:v>
                </c:pt>
                <c:pt idx="10">
                  <c:v>0.95550823713997535</c:v>
                </c:pt>
                <c:pt idx="11">
                  <c:v>0.95972222222222225</c:v>
                </c:pt>
                <c:pt idx="12">
                  <c:v>0.87712544112929103</c:v>
                </c:pt>
                <c:pt idx="13">
                  <c:v>0.90193782565423575</c:v>
                </c:pt>
                <c:pt idx="14">
                  <c:v>0.91085179481104139</c:v>
                </c:pt>
                <c:pt idx="15">
                  <c:v>0.86628272910372606</c:v>
                </c:pt>
                <c:pt idx="16">
                  <c:v>0.89033279461723669</c:v>
                </c:pt>
                <c:pt idx="17">
                  <c:v>0.92061989826097246</c:v>
                </c:pt>
                <c:pt idx="18">
                  <c:v>0.88400982233135927</c:v>
                </c:pt>
                <c:pt idx="19">
                  <c:v>0.88806607804044435</c:v>
                </c:pt>
                <c:pt idx="20">
                  <c:v>0.89704069050554869</c:v>
                </c:pt>
                <c:pt idx="21">
                  <c:v>0.86984838778560747</c:v>
                </c:pt>
                <c:pt idx="22">
                  <c:v>0.86130599028602262</c:v>
                </c:pt>
                <c:pt idx="23">
                  <c:v>0.88370730564180677</c:v>
                </c:pt>
                <c:pt idx="24">
                  <c:v>0.84081130915795943</c:v>
                </c:pt>
                <c:pt idx="25">
                  <c:v>0.8787489788773486</c:v>
                </c:pt>
                <c:pt idx="26">
                  <c:v>0.87299002043294149</c:v>
                </c:pt>
                <c:pt idx="27">
                  <c:v>0.81718061674008813</c:v>
                </c:pt>
                <c:pt idx="28">
                  <c:v>0.8280683583635422</c:v>
                </c:pt>
                <c:pt idx="29">
                  <c:v>0.86614338042909467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8-4CCF-BF10-2EB9920F0CCA}"/>
            </c:ext>
          </c:extLst>
        </c:ser>
        <c:ser>
          <c:idx val="1"/>
          <c:order val="6"/>
          <c:tx>
            <c:v>q 10%</c:v>
          </c:tx>
          <c:spPr>
            <a:solidFill>
              <a:schemeClr val="bg1"/>
            </a:solidFill>
            <a:ln w="12700">
              <a:noFill/>
            </a:ln>
            <a:effectLst/>
          </c:spPr>
          <c:cat>
            <c:strRef>
              <c:f>months_vs_4!$C$29:$AE$29</c:f>
              <c:strCache>
                <c:ptCount val="29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</c:strCache>
            </c:strRef>
          </c:cat>
          <c:val>
            <c:numRef>
              <c:f>months_vs_4!$C$31:$AF$31</c:f>
              <c:numCache>
                <c:formatCode>0.0%</c:formatCode>
                <c:ptCount val="30"/>
                <c:pt idx="0">
                  <c:v>0.7902548071867066</c:v>
                </c:pt>
                <c:pt idx="1">
                  <c:v>0.89339170657208189</c:v>
                </c:pt>
                <c:pt idx="2">
                  <c:v>0.95436689057935553</c:v>
                </c:pt>
                <c:pt idx="3">
                  <c:v>0.9003741760158066</c:v>
                </c:pt>
                <c:pt idx="4">
                  <c:v>0.90037103898261495</c:v>
                </c:pt>
                <c:pt idx="5">
                  <c:v>0.89415252002655055</c:v>
                </c:pt>
                <c:pt idx="6">
                  <c:v>0.88044116390504956</c:v>
                </c:pt>
                <c:pt idx="7">
                  <c:v>0.9099215582005834</c:v>
                </c:pt>
                <c:pt idx="8">
                  <c:v>0.92262258625277616</c:v>
                </c:pt>
                <c:pt idx="9">
                  <c:v>0.89362607370559655</c:v>
                </c:pt>
                <c:pt idx="10">
                  <c:v>0.93530823102705929</c:v>
                </c:pt>
                <c:pt idx="11">
                  <c:v>0.92267830470144963</c:v>
                </c:pt>
                <c:pt idx="12">
                  <c:v>0.8314371393315253</c:v>
                </c:pt>
                <c:pt idx="13">
                  <c:v>0.86612226832449712</c:v>
                </c:pt>
                <c:pt idx="14">
                  <c:v>0.87863937285315197</c:v>
                </c:pt>
                <c:pt idx="15">
                  <c:v>0.80111044136292686</c:v>
                </c:pt>
                <c:pt idx="16">
                  <c:v>0.871672107716704</c:v>
                </c:pt>
                <c:pt idx="17">
                  <c:v>0.86345672606144808</c:v>
                </c:pt>
                <c:pt idx="18">
                  <c:v>0.76891233552739791</c:v>
                </c:pt>
                <c:pt idx="19">
                  <c:v>0.8488610692069114</c:v>
                </c:pt>
                <c:pt idx="20">
                  <c:v>0.82223056380234505</c:v>
                </c:pt>
                <c:pt idx="21">
                  <c:v>0.79822800454128628</c:v>
                </c:pt>
                <c:pt idx="22">
                  <c:v>0.77907722674562052</c:v>
                </c:pt>
                <c:pt idx="23">
                  <c:v>0.79102822689374741</c:v>
                </c:pt>
                <c:pt idx="24">
                  <c:v>0.75597172791155021</c:v>
                </c:pt>
                <c:pt idx="25">
                  <c:v>0.747128145990127</c:v>
                </c:pt>
                <c:pt idx="26">
                  <c:v>0.79483986261971906</c:v>
                </c:pt>
                <c:pt idx="27">
                  <c:v>0.67702255750256934</c:v>
                </c:pt>
                <c:pt idx="28">
                  <c:v>0.76626485230021069</c:v>
                </c:pt>
                <c:pt idx="29">
                  <c:v>0.73647168797829077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68-4CCF-BF10-2EB9920F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41216"/>
        <c:axId val="1854539968"/>
      </c:areaChart>
      <c:lineChart>
        <c:grouping val="standard"/>
        <c:varyColors val="0"/>
        <c:ser>
          <c:idx val="6"/>
          <c:order val="0"/>
          <c:tx>
            <c:v>min &amp; max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months_vs_4!$C$29:$AF$29</c:f>
              <c:strCache>
                <c:ptCount val="3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months_vs_4!$C$36:$AF$36</c:f>
              <c:numCache>
                <c:formatCode>0.0%</c:formatCode>
                <c:ptCount val="30"/>
                <c:pt idx="0">
                  <c:v>1.0365055036923505</c:v>
                </c:pt>
                <c:pt idx="1">
                  <c:v>1.0851714699726291</c:v>
                </c:pt>
                <c:pt idx="2">
                  <c:v>1.1207289293849658</c:v>
                </c:pt>
                <c:pt idx="3">
                  <c:v>1.0821468505404399</c:v>
                </c:pt>
                <c:pt idx="4">
                  <c:v>1.0312021172865302</c:v>
                </c:pt>
                <c:pt idx="5">
                  <c:v>1.0919205967884689</c:v>
                </c:pt>
                <c:pt idx="6">
                  <c:v>1.0468917557599193</c:v>
                </c:pt>
                <c:pt idx="7">
                  <c:v>1.0579782270606533</c:v>
                </c:pt>
                <c:pt idx="8">
                  <c:v>1.0920444610965405</c:v>
                </c:pt>
                <c:pt idx="9">
                  <c:v>1.0783378512850428</c:v>
                </c:pt>
                <c:pt idx="10">
                  <c:v>1.0888778443233964</c:v>
                </c:pt>
                <c:pt idx="11">
                  <c:v>1.0812428950359985</c:v>
                </c:pt>
                <c:pt idx="12">
                  <c:v>0.99862414008755473</c:v>
                </c:pt>
                <c:pt idx="13">
                  <c:v>1.023506681693769</c:v>
                </c:pt>
                <c:pt idx="14">
                  <c:v>1.0193251226594573</c:v>
                </c:pt>
                <c:pt idx="15">
                  <c:v>1.0035976297968396</c:v>
                </c:pt>
                <c:pt idx="16">
                  <c:v>1.05505365269535</c:v>
                </c:pt>
                <c:pt idx="17">
                  <c:v>1.0780744244540084</c:v>
                </c:pt>
                <c:pt idx="18">
                  <c:v>0.99926670128036388</c:v>
                </c:pt>
                <c:pt idx="19">
                  <c:v>1.0224998320908052</c:v>
                </c:pt>
                <c:pt idx="20">
                  <c:v>1.0186477059297021</c:v>
                </c:pt>
                <c:pt idx="21">
                  <c:v>0.99855600632606756</c:v>
                </c:pt>
                <c:pt idx="22">
                  <c:v>1.0081461043226909</c:v>
                </c:pt>
                <c:pt idx="23">
                  <c:v>1.0130518507952357</c:v>
                </c:pt>
                <c:pt idx="24">
                  <c:v>0.99701607469438824</c:v>
                </c:pt>
                <c:pt idx="25">
                  <c:v>0.98787856858559175</c:v>
                </c:pt>
                <c:pt idx="26">
                  <c:v>1.0085961999631063</c:v>
                </c:pt>
                <c:pt idx="27">
                  <c:v>0.97404063205417613</c:v>
                </c:pt>
                <c:pt idx="28">
                  <c:v>0.99164229001253656</c:v>
                </c:pt>
                <c:pt idx="29">
                  <c:v>0.99567910125306058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68-4CCF-BF10-2EB9920F0CCA}"/>
            </c:ext>
          </c:extLst>
        </c:ser>
        <c:ser>
          <c:idx val="3"/>
          <c:order val="1"/>
          <c:tx>
            <c:v>median</c:v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months_vs_4!$C$29:$AF$29</c:f>
              <c:strCache>
                <c:ptCount val="3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months_vs_4!$C$33:$AF$33</c:f>
              <c:numCache>
                <c:formatCode>0.0%</c:formatCode>
                <c:ptCount val="30"/>
                <c:pt idx="0">
                  <c:v>0.93946948091339066</c:v>
                </c:pt>
                <c:pt idx="1">
                  <c:v>0.99449173760640963</c:v>
                </c:pt>
                <c:pt idx="2">
                  <c:v>1.0279184145812237</c:v>
                </c:pt>
                <c:pt idx="3">
                  <c:v>0.98185816382627822</c:v>
                </c:pt>
                <c:pt idx="4">
                  <c:v>0.95430696427040052</c:v>
                </c:pt>
                <c:pt idx="5">
                  <c:v>0.99252672405638065</c:v>
                </c:pt>
                <c:pt idx="6">
                  <c:v>0.97678275290215588</c:v>
                </c:pt>
                <c:pt idx="7">
                  <c:v>0.98713676753121993</c:v>
                </c:pt>
                <c:pt idx="8">
                  <c:v>0.99708886889324089</c:v>
                </c:pt>
                <c:pt idx="9">
                  <c:v>0.9798732416138507</c:v>
                </c:pt>
                <c:pt idx="10">
                  <c:v>1.004844849463606</c:v>
                </c:pt>
                <c:pt idx="11">
                  <c:v>1.0083777608530085</c:v>
                </c:pt>
                <c:pt idx="12">
                  <c:v>0.91602167486139541</c:v>
                </c:pt>
                <c:pt idx="13">
                  <c:v>0.92572178477690292</c:v>
                </c:pt>
                <c:pt idx="14">
                  <c:v>0.93806179775280896</c:v>
                </c:pt>
                <c:pt idx="15">
                  <c:v>0.9096916299559471</c:v>
                </c:pt>
                <c:pt idx="16">
                  <c:v>0.92666181212940812</c:v>
                </c:pt>
                <c:pt idx="17">
                  <c:v>0.95745642674167464</c:v>
                </c:pt>
                <c:pt idx="18">
                  <c:v>0.92508917954815695</c:v>
                </c:pt>
                <c:pt idx="19">
                  <c:v>0.94130724766562912</c:v>
                </c:pt>
                <c:pt idx="20">
                  <c:v>0.93488801662433618</c:v>
                </c:pt>
                <c:pt idx="21">
                  <c:v>0.91085073866530819</c:v>
                </c:pt>
                <c:pt idx="22">
                  <c:v>0.93153466782709604</c:v>
                </c:pt>
                <c:pt idx="23">
                  <c:v>0.93688254665203075</c:v>
                </c:pt>
                <c:pt idx="24">
                  <c:v>0.88555347091932457</c:v>
                </c:pt>
                <c:pt idx="25">
                  <c:v>0.89203938115330517</c:v>
                </c:pt>
                <c:pt idx="26">
                  <c:v>0.90340872889455237</c:v>
                </c:pt>
                <c:pt idx="27">
                  <c:v>0.86191935539409803</c:v>
                </c:pt>
                <c:pt idx="28">
                  <c:v>0.89151439778054142</c:v>
                </c:pt>
                <c:pt idx="29">
                  <c:v>0.90095998640727215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68-4CCF-BF10-2EB9920F0CCA}"/>
            </c:ext>
          </c:extLst>
        </c:ser>
        <c:ser>
          <c:idx val="0"/>
          <c:order val="2"/>
          <c:tx>
            <c:v>min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months_vs_4!$C$29:$AF$29</c:f>
              <c:strCache>
                <c:ptCount val="30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months_vs_4!$C$30:$AF$30</c:f>
              <c:numCache>
                <c:formatCode>0.0%</c:formatCode>
                <c:ptCount val="30"/>
                <c:pt idx="0">
                  <c:v>0.74815905743740796</c:v>
                </c:pt>
                <c:pt idx="1">
                  <c:v>0.83466860888565186</c:v>
                </c:pt>
                <c:pt idx="2">
                  <c:v>0.85479333477602248</c:v>
                </c:pt>
                <c:pt idx="3">
                  <c:v>0.85204879574601189</c:v>
                </c:pt>
                <c:pt idx="4">
                  <c:v>0.87480190174326466</c:v>
                </c:pt>
                <c:pt idx="5">
                  <c:v>0.86716171617161719</c:v>
                </c:pt>
                <c:pt idx="6">
                  <c:v>0.77918424753867788</c:v>
                </c:pt>
                <c:pt idx="7">
                  <c:v>0.83063328424153171</c:v>
                </c:pt>
                <c:pt idx="8">
                  <c:v>0.84031256261270282</c:v>
                </c:pt>
                <c:pt idx="9">
                  <c:v>0.78235294117647058</c:v>
                </c:pt>
                <c:pt idx="10">
                  <c:v>0.85572139303482586</c:v>
                </c:pt>
                <c:pt idx="11">
                  <c:v>0.69480185280494078</c:v>
                </c:pt>
                <c:pt idx="12">
                  <c:v>0.64503652771809195</c:v>
                </c:pt>
                <c:pt idx="13">
                  <c:v>0.78854090798737553</c:v>
                </c:pt>
                <c:pt idx="14">
                  <c:v>0.78294741397965806</c:v>
                </c:pt>
                <c:pt idx="15">
                  <c:v>0.78337365295799433</c:v>
                </c:pt>
                <c:pt idx="16">
                  <c:v>0.84216990788126922</c:v>
                </c:pt>
                <c:pt idx="17">
                  <c:v>0.83287686546308204</c:v>
                </c:pt>
                <c:pt idx="18">
                  <c:v>0.7426160337552743</c:v>
                </c:pt>
                <c:pt idx="19">
                  <c:v>0.78670462333280611</c:v>
                </c:pt>
                <c:pt idx="20">
                  <c:v>0.76617912242035668</c:v>
                </c:pt>
                <c:pt idx="21">
                  <c:v>0.69852092448930292</c:v>
                </c:pt>
                <c:pt idx="22">
                  <c:v>0.71182821212480718</c:v>
                </c:pt>
                <c:pt idx="23">
                  <c:v>0.68460045863467989</c:v>
                </c:pt>
                <c:pt idx="24">
                  <c:v>0.65878813923506663</c:v>
                </c:pt>
                <c:pt idx="25">
                  <c:v>0.70779896013864818</c:v>
                </c:pt>
                <c:pt idx="26">
                  <c:v>0.73077834379812823</c:v>
                </c:pt>
                <c:pt idx="27">
                  <c:v>0.64833956454805364</c:v>
                </c:pt>
                <c:pt idx="28">
                  <c:v>0.73946478006767147</c:v>
                </c:pt>
                <c:pt idx="29">
                  <c:v>0.67656765676567654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68-4CCF-BF10-2EB9920F0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541216"/>
        <c:axId val="1854539968"/>
      </c:lineChart>
      <c:catAx>
        <c:axId val="18545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39968"/>
        <c:crosses val="autoZero"/>
        <c:auto val="1"/>
        <c:lblAlgn val="ctr"/>
        <c:lblOffset val="100"/>
        <c:noMultiLvlLbl val="0"/>
      </c:catAx>
      <c:valAx>
        <c:axId val="1854539968"/>
        <c:scaling>
          <c:orientation val="minMax"/>
          <c:min val="0.650000000000000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5454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BIH!$V$1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BIH!$V$2:$V$13</c:f>
              <c:numCache>
                <c:formatCode>General</c:formatCode>
                <c:ptCount val="12"/>
                <c:pt idx="0">
                  <c:v>-959</c:v>
                </c:pt>
                <c:pt idx="1">
                  <c:v>-1052</c:v>
                </c:pt>
                <c:pt idx="2">
                  <c:v>-1136</c:v>
                </c:pt>
                <c:pt idx="3">
                  <c:v>-1597</c:v>
                </c:pt>
                <c:pt idx="4">
                  <c:v>-1887</c:v>
                </c:pt>
                <c:pt idx="5">
                  <c:v>-2121</c:v>
                </c:pt>
                <c:pt idx="6">
                  <c:v>-2576</c:v>
                </c:pt>
                <c:pt idx="7">
                  <c:v>-2775</c:v>
                </c:pt>
                <c:pt idx="8">
                  <c:v>-2944</c:v>
                </c:pt>
                <c:pt idx="9">
                  <c:v>-3081</c:v>
                </c:pt>
                <c:pt idx="10">
                  <c:v>-3042</c:v>
                </c:pt>
                <c:pt idx="11">
                  <c:v>-3049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A9-4E6B-9D86-3C1DEA91146F}"/>
            </c:ext>
          </c:extLst>
        </c:ser>
        <c:ser>
          <c:idx val="1"/>
          <c:order val="1"/>
          <c:tx>
            <c:strRef>
              <c:f>BIH!$W$1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BIH!$W$2:$W$13</c:f>
              <c:numCache>
                <c:formatCode>General</c:formatCode>
                <c:ptCount val="12"/>
                <c:pt idx="0">
                  <c:v>-343</c:v>
                </c:pt>
                <c:pt idx="1">
                  <c:v>-319</c:v>
                </c:pt>
                <c:pt idx="2">
                  <c:v>-313</c:v>
                </c:pt>
                <c:pt idx="3">
                  <c:v>-431</c:v>
                </c:pt>
                <c:pt idx="4">
                  <c:v>-601</c:v>
                </c:pt>
                <c:pt idx="5">
                  <c:v>-671</c:v>
                </c:pt>
                <c:pt idx="6">
                  <c:v>-987</c:v>
                </c:pt>
                <c:pt idx="7">
                  <c:v>-1216</c:v>
                </c:pt>
                <c:pt idx="8">
                  <c:v>-1206</c:v>
                </c:pt>
                <c:pt idx="9">
                  <c:v>-1175</c:v>
                </c:pt>
                <c:pt idx="10">
                  <c:v>-1088</c:v>
                </c:pt>
                <c:pt idx="11">
                  <c:v>-1217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A9-4E6B-9D86-3C1DEA91146F}"/>
            </c:ext>
          </c:extLst>
        </c:ser>
        <c:ser>
          <c:idx val="2"/>
          <c:order val="2"/>
          <c:tx>
            <c:strRef>
              <c:f>BIH!$X$1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BIH!$X$2:$X$13</c:f>
              <c:numCache>
                <c:formatCode>General</c:formatCode>
                <c:ptCount val="12"/>
                <c:pt idx="0">
                  <c:v>-111</c:v>
                </c:pt>
                <c:pt idx="1">
                  <c:v>-107</c:v>
                </c:pt>
                <c:pt idx="2">
                  <c:v>-367</c:v>
                </c:pt>
                <c:pt idx="3">
                  <c:v>-496</c:v>
                </c:pt>
                <c:pt idx="4">
                  <c:v>-630</c:v>
                </c:pt>
                <c:pt idx="5">
                  <c:v>-521</c:v>
                </c:pt>
                <c:pt idx="6">
                  <c:v>-538</c:v>
                </c:pt>
                <c:pt idx="7">
                  <c:v>-622</c:v>
                </c:pt>
                <c:pt idx="8">
                  <c:v>-649</c:v>
                </c:pt>
                <c:pt idx="9">
                  <c:v>-745</c:v>
                </c:pt>
                <c:pt idx="10">
                  <c:v>-785</c:v>
                </c:pt>
                <c:pt idx="11">
                  <c:v>-1105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A9-4E6B-9D86-3C1DEA91146F}"/>
            </c:ext>
          </c:extLst>
        </c:ser>
        <c:ser>
          <c:idx val="3"/>
          <c:order val="3"/>
          <c:tx>
            <c:strRef>
              <c:f>BIH!$Y$1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BIH!$Y$2:$Y$13</c:f>
              <c:numCache>
                <c:formatCode>General</c:formatCode>
                <c:ptCount val="12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A9-4E6B-9D86-3C1DEA91146F}"/>
            </c:ext>
          </c:extLst>
        </c:ser>
        <c:ser>
          <c:idx val="4"/>
          <c:order val="4"/>
          <c:tx>
            <c:strRef>
              <c:f>BIH!$Z$1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BIH!$Z$2:$Z$13</c:f>
              <c:numCache>
                <c:formatCode>General</c:formatCode>
                <c:ptCount val="12"/>
                <c:pt idx="0">
                  <c:v>45</c:v>
                </c:pt>
                <c:pt idx="1">
                  <c:v>152</c:v>
                </c:pt>
                <c:pt idx="2">
                  <c:v>259</c:v>
                </c:pt>
                <c:pt idx="3">
                  <c:v>195</c:v>
                </c:pt>
                <c:pt idx="4">
                  <c:v>238</c:v>
                </c:pt>
                <c:pt idx="5">
                  <c:v>369</c:v>
                </c:pt>
                <c:pt idx="6">
                  <c:v>588</c:v>
                </c:pt>
                <c:pt idx="7">
                  <c:v>786</c:v>
                </c:pt>
                <c:pt idx="8">
                  <c:v>840</c:v>
                </c:pt>
                <c:pt idx="9">
                  <c:v>1022</c:v>
                </c:pt>
                <c:pt idx="10">
                  <c:v>1260</c:v>
                </c:pt>
                <c:pt idx="11">
                  <c:v>1107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A9-4E6B-9D86-3C1DEA91146F}"/>
            </c:ext>
          </c:extLst>
        </c:ser>
        <c:ser>
          <c:idx val="5"/>
          <c:order val="5"/>
          <c:tx>
            <c:strRef>
              <c:f>BIH!$AA$1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BIH!$AA$2:$AA$13</c:f>
              <c:numCache>
                <c:formatCode>General</c:formatCode>
                <c:ptCount val="12"/>
                <c:pt idx="0">
                  <c:v>0</c:v>
                </c:pt>
                <c:pt idx="1">
                  <c:v>200</c:v>
                </c:pt>
                <c:pt idx="2">
                  <c:v>290</c:v>
                </c:pt>
                <c:pt idx="3">
                  <c:v>349</c:v>
                </c:pt>
                <c:pt idx="4">
                  <c:v>456</c:v>
                </c:pt>
                <c:pt idx="5">
                  <c:v>760</c:v>
                </c:pt>
                <c:pt idx="6">
                  <c:v>814</c:v>
                </c:pt>
                <c:pt idx="7">
                  <c:v>1091</c:v>
                </c:pt>
                <c:pt idx="8">
                  <c:v>1166</c:v>
                </c:pt>
                <c:pt idx="9">
                  <c:v>1415</c:v>
                </c:pt>
                <c:pt idx="10">
                  <c:v>1741</c:v>
                </c:pt>
                <c:pt idx="11">
                  <c:v>1840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A9-4E6B-9D86-3C1DEA91146F}"/>
            </c:ext>
          </c:extLst>
        </c:ser>
        <c:ser>
          <c:idx val="6"/>
          <c:order val="6"/>
          <c:tx>
            <c:strRef>
              <c:f>BIH!$U$1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BIH!$U$2:$U$13</c:f>
              <c:numCache>
                <c:formatCode>General</c:formatCode>
                <c:ptCount val="12"/>
                <c:pt idx="0">
                  <c:v>-830</c:v>
                </c:pt>
                <c:pt idx="1">
                  <c:v>-978</c:v>
                </c:pt>
                <c:pt idx="2">
                  <c:v>-1235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A9-4E6B-9D86-3C1DEA911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Serbia!$V$1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Serbia!$V$2:$V$13</c:f>
              <c:numCache>
                <c:formatCode>General</c:formatCode>
                <c:ptCount val="12"/>
                <c:pt idx="0">
                  <c:v>-112</c:v>
                </c:pt>
                <c:pt idx="1">
                  <c:v>-247</c:v>
                </c:pt>
                <c:pt idx="2">
                  <c:v>-267</c:v>
                </c:pt>
                <c:pt idx="3">
                  <c:v>-302</c:v>
                </c:pt>
                <c:pt idx="4">
                  <c:v>-476</c:v>
                </c:pt>
                <c:pt idx="5">
                  <c:v>-610</c:v>
                </c:pt>
                <c:pt idx="6">
                  <c:v>-1169</c:v>
                </c:pt>
                <c:pt idx="7">
                  <c:v>-1309</c:v>
                </c:pt>
                <c:pt idx="8">
                  <c:v>-1018</c:v>
                </c:pt>
                <c:pt idx="9">
                  <c:v>-1292</c:v>
                </c:pt>
                <c:pt idx="10">
                  <c:v>-1288</c:v>
                </c:pt>
                <c:pt idx="11">
                  <c:v>-1275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7-464E-991F-41135265A74D}"/>
            </c:ext>
          </c:extLst>
        </c:ser>
        <c:ser>
          <c:idx val="1"/>
          <c:order val="1"/>
          <c:tx>
            <c:strRef>
              <c:f>Serbia!$W$1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Serbia!$W$2:$W$13</c:f>
              <c:numCache>
                <c:formatCode>General</c:formatCode>
                <c:ptCount val="12"/>
                <c:pt idx="0">
                  <c:v>-687</c:v>
                </c:pt>
                <c:pt idx="1">
                  <c:v>-806</c:v>
                </c:pt>
                <c:pt idx="2">
                  <c:v>-806</c:v>
                </c:pt>
                <c:pt idx="3">
                  <c:v>-742</c:v>
                </c:pt>
                <c:pt idx="4">
                  <c:v>-1172</c:v>
                </c:pt>
                <c:pt idx="5">
                  <c:v>-1247</c:v>
                </c:pt>
                <c:pt idx="6">
                  <c:v>-1687</c:v>
                </c:pt>
                <c:pt idx="7">
                  <c:v>-2083</c:v>
                </c:pt>
                <c:pt idx="8">
                  <c:v>-1987</c:v>
                </c:pt>
                <c:pt idx="9">
                  <c:v>-2064</c:v>
                </c:pt>
                <c:pt idx="10">
                  <c:v>-1861</c:v>
                </c:pt>
                <c:pt idx="11">
                  <c:v>-1795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7-464E-991F-41135265A74D}"/>
            </c:ext>
          </c:extLst>
        </c:ser>
        <c:ser>
          <c:idx val="2"/>
          <c:order val="2"/>
          <c:tx>
            <c:strRef>
              <c:f>Serbia!$X$1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Serbia!$X$2:$X$13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-526</c:v>
                </c:pt>
                <c:pt idx="3">
                  <c:v>-472</c:v>
                </c:pt>
                <c:pt idx="4">
                  <c:v>-746</c:v>
                </c:pt>
                <c:pt idx="5">
                  <c:v>-776</c:v>
                </c:pt>
                <c:pt idx="6">
                  <c:v>-1216</c:v>
                </c:pt>
                <c:pt idx="7">
                  <c:v>-1527</c:v>
                </c:pt>
                <c:pt idx="8">
                  <c:v>-1328</c:v>
                </c:pt>
                <c:pt idx="9">
                  <c:v>-1493</c:v>
                </c:pt>
                <c:pt idx="10">
                  <c:v>-1765</c:v>
                </c:pt>
                <c:pt idx="11">
                  <c:v>-2283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7-464E-991F-41135265A74D}"/>
            </c:ext>
          </c:extLst>
        </c:ser>
        <c:ser>
          <c:idx val="3"/>
          <c:order val="3"/>
          <c:tx>
            <c:strRef>
              <c:f>Serbia!$Y$1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Serbia!$Y$2:$Y$13</c:f>
              <c:numCache>
                <c:formatCode>General</c:formatCode>
                <c:ptCount val="12"/>
                <c:pt idx="0">
                  <c:v>174</c:v>
                </c:pt>
                <c:pt idx="1">
                  <c:v>209</c:v>
                </c:pt>
                <c:pt idx="2">
                  <c:v>129</c:v>
                </c:pt>
                <c:pt idx="3">
                  <c:v>508</c:v>
                </c:pt>
                <c:pt idx="4">
                  <c:v>469</c:v>
                </c:pt>
                <c:pt idx="5">
                  <c:v>429</c:v>
                </c:pt>
                <c:pt idx="6">
                  <c:v>377</c:v>
                </c:pt>
                <c:pt idx="7">
                  <c:v>343</c:v>
                </c:pt>
                <c:pt idx="8">
                  <c:v>511</c:v>
                </c:pt>
                <c:pt idx="9">
                  <c:v>438</c:v>
                </c:pt>
                <c:pt idx="10">
                  <c:v>358</c:v>
                </c:pt>
                <c:pt idx="11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F7-464E-991F-41135265A74D}"/>
            </c:ext>
          </c:extLst>
        </c:ser>
        <c:ser>
          <c:idx val="4"/>
          <c:order val="4"/>
          <c:tx>
            <c:strRef>
              <c:f>Serbia!$Z$1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Serbia!$Z$2:$Z$13</c:f>
              <c:numCache>
                <c:formatCode>General</c:formatCode>
                <c:ptCount val="12"/>
                <c:pt idx="0">
                  <c:v>40</c:v>
                </c:pt>
                <c:pt idx="1">
                  <c:v>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F7-464E-991F-41135265A74D}"/>
            </c:ext>
          </c:extLst>
        </c:ser>
        <c:ser>
          <c:idx val="5"/>
          <c:order val="5"/>
          <c:tx>
            <c:strRef>
              <c:f>Serbia!$AA$1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Serbia!$AA$2:$AA$13</c:f>
              <c:numCache>
                <c:formatCode>General</c:formatCode>
                <c:ptCount val="12"/>
                <c:pt idx="0">
                  <c:v>-156</c:v>
                </c:pt>
                <c:pt idx="1">
                  <c:v>-66</c:v>
                </c:pt>
                <c:pt idx="2">
                  <c:v>83</c:v>
                </c:pt>
                <c:pt idx="3">
                  <c:v>281</c:v>
                </c:pt>
                <c:pt idx="4">
                  <c:v>441</c:v>
                </c:pt>
                <c:pt idx="5">
                  <c:v>517</c:v>
                </c:pt>
                <c:pt idx="6">
                  <c:v>252</c:v>
                </c:pt>
                <c:pt idx="7">
                  <c:v>312</c:v>
                </c:pt>
                <c:pt idx="8">
                  <c:v>451</c:v>
                </c:pt>
                <c:pt idx="9">
                  <c:v>537</c:v>
                </c:pt>
                <c:pt idx="10">
                  <c:v>810</c:v>
                </c:pt>
                <c:pt idx="11">
                  <c:v>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F7-464E-991F-41135265A74D}"/>
            </c:ext>
          </c:extLst>
        </c:ser>
        <c:ser>
          <c:idx val="6"/>
          <c:order val="6"/>
          <c:tx>
            <c:strRef>
              <c:f>Serbia!$U$1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Serbia!$U$2:$U$13</c:f>
              <c:numCache>
                <c:formatCode>General</c:formatCode>
                <c:ptCount val="12"/>
                <c:pt idx="0">
                  <c:v>-56</c:v>
                </c:pt>
                <c:pt idx="1">
                  <c:v>-124</c:v>
                </c:pt>
                <c:pt idx="2">
                  <c:v>-395</c:v>
                </c:pt>
                <c:pt idx="3">
                  <c:v>-709</c:v>
                </c:pt>
                <c:pt idx="4">
                  <c:v>-890</c:v>
                </c:pt>
                <c:pt idx="5">
                  <c:v>-1158</c:v>
                </c:pt>
                <c:pt idx="6">
                  <c:v>-2018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F7-464E-991F-41135265A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'North Macedonia'!$V$1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'North Macedonia'!$V$2:$V$13</c:f>
              <c:numCache>
                <c:formatCode>General</c:formatCode>
                <c:ptCount val="12"/>
                <c:pt idx="0">
                  <c:v>-352</c:v>
                </c:pt>
                <c:pt idx="1">
                  <c:v>-374</c:v>
                </c:pt>
                <c:pt idx="2">
                  <c:v>-461</c:v>
                </c:pt>
                <c:pt idx="3">
                  <c:v>-653</c:v>
                </c:pt>
                <c:pt idx="4">
                  <c:v>-918</c:v>
                </c:pt>
                <c:pt idx="5">
                  <c:v>-962</c:v>
                </c:pt>
                <c:pt idx="6">
                  <c:v>-1096</c:v>
                </c:pt>
                <c:pt idx="7">
                  <c:v>-1276</c:v>
                </c:pt>
                <c:pt idx="8">
                  <c:v>-1447</c:v>
                </c:pt>
                <c:pt idx="9">
                  <c:v>-1685</c:v>
                </c:pt>
                <c:pt idx="10">
                  <c:v>-1684</c:v>
                </c:pt>
                <c:pt idx="11">
                  <c:v>-1772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A-4A1F-A119-8835BC61DDC4}"/>
            </c:ext>
          </c:extLst>
        </c:ser>
        <c:ser>
          <c:idx val="1"/>
          <c:order val="1"/>
          <c:tx>
            <c:strRef>
              <c:f>'North Macedonia'!$W$1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'North Macedonia'!$W$2:$W$13</c:f>
              <c:numCache>
                <c:formatCode>General</c:formatCode>
                <c:ptCount val="12"/>
                <c:pt idx="0">
                  <c:v>-383</c:v>
                </c:pt>
                <c:pt idx="1">
                  <c:v>-455</c:v>
                </c:pt>
                <c:pt idx="2">
                  <c:v>-586</c:v>
                </c:pt>
                <c:pt idx="3">
                  <c:v>-539</c:v>
                </c:pt>
                <c:pt idx="4">
                  <c:v>-633</c:v>
                </c:pt>
                <c:pt idx="5">
                  <c:v>-820</c:v>
                </c:pt>
                <c:pt idx="6">
                  <c:v>-946</c:v>
                </c:pt>
                <c:pt idx="7">
                  <c:v>-993</c:v>
                </c:pt>
                <c:pt idx="8">
                  <c:v>-1134</c:v>
                </c:pt>
                <c:pt idx="9">
                  <c:v>-1226</c:v>
                </c:pt>
                <c:pt idx="10">
                  <c:v>-1191</c:v>
                </c:pt>
                <c:pt idx="11">
                  <c:v>-1197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A-4A1F-A119-8835BC61DDC4}"/>
            </c:ext>
          </c:extLst>
        </c:ser>
        <c:ser>
          <c:idx val="2"/>
          <c:order val="2"/>
          <c:tx>
            <c:strRef>
              <c:f>'North Macedonia'!$X$1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'North Macedonia'!$X$2:$X$13</c:f>
              <c:numCache>
                <c:formatCode>General</c:formatCode>
                <c:ptCount val="12"/>
                <c:pt idx="0">
                  <c:v>-213</c:v>
                </c:pt>
                <c:pt idx="1">
                  <c:v>-123</c:v>
                </c:pt>
                <c:pt idx="2">
                  <c:v>-289</c:v>
                </c:pt>
                <c:pt idx="3">
                  <c:v>-389</c:v>
                </c:pt>
                <c:pt idx="4">
                  <c:v>-392</c:v>
                </c:pt>
                <c:pt idx="5">
                  <c:v>-408</c:v>
                </c:pt>
                <c:pt idx="6">
                  <c:v>-424</c:v>
                </c:pt>
                <c:pt idx="7">
                  <c:v>-541</c:v>
                </c:pt>
                <c:pt idx="8">
                  <c:v>-568</c:v>
                </c:pt>
                <c:pt idx="9">
                  <c:v>-652</c:v>
                </c:pt>
                <c:pt idx="10">
                  <c:v>-720</c:v>
                </c:pt>
                <c:pt idx="11">
                  <c:v>-814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A-4A1F-A119-8835BC61DDC4}"/>
            </c:ext>
          </c:extLst>
        </c:ser>
        <c:ser>
          <c:idx val="3"/>
          <c:order val="3"/>
          <c:tx>
            <c:strRef>
              <c:f>'North Macedonia'!$Y$1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'North Macedonia'!$Y$2:$Y$13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DA-4A1F-A119-8835BC61DDC4}"/>
            </c:ext>
          </c:extLst>
        </c:ser>
        <c:ser>
          <c:idx val="4"/>
          <c:order val="4"/>
          <c:tx>
            <c:strRef>
              <c:f>'North Macedonia'!$Z$1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'North Macedonia'!$Z$2:$Z$13</c:f>
              <c:numCache>
                <c:formatCode>General</c:formatCode>
                <c:ptCount val="12"/>
                <c:pt idx="0">
                  <c:v>109</c:v>
                </c:pt>
                <c:pt idx="1">
                  <c:v>241</c:v>
                </c:pt>
                <c:pt idx="2">
                  <c:v>353</c:v>
                </c:pt>
                <c:pt idx="3">
                  <c:v>469</c:v>
                </c:pt>
                <c:pt idx="4">
                  <c:v>567</c:v>
                </c:pt>
                <c:pt idx="5">
                  <c:v>687</c:v>
                </c:pt>
                <c:pt idx="6">
                  <c:v>793</c:v>
                </c:pt>
                <c:pt idx="7">
                  <c:v>901</c:v>
                </c:pt>
                <c:pt idx="8">
                  <c:v>1067</c:v>
                </c:pt>
                <c:pt idx="9">
                  <c:v>1196</c:v>
                </c:pt>
                <c:pt idx="10">
                  <c:v>1369</c:v>
                </c:pt>
                <c:pt idx="11">
                  <c:v>1488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DA-4A1F-A119-8835BC61DDC4}"/>
            </c:ext>
          </c:extLst>
        </c:ser>
        <c:ser>
          <c:idx val="5"/>
          <c:order val="5"/>
          <c:tx>
            <c:strRef>
              <c:f>'North Macedonia'!$AA$1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Slovakia!$T$2:$T$13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'North Macedonia'!$AA$2:$AA$13</c:f>
              <c:numCache>
                <c:formatCode>General</c:formatCode>
                <c:ptCount val="12"/>
                <c:pt idx="0">
                  <c:v>1</c:v>
                </c:pt>
                <c:pt idx="1">
                  <c:v>284</c:v>
                </c:pt>
                <c:pt idx="2">
                  <c:v>510</c:v>
                </c:pt>
                <c:pt idx="3">
                  <c:v>703</c:v>
                </c:pt>
                <c:pt idx="4">
                  <c:v>889</c:v>
                </c:pt>
                <c:pt idx="5">
                  <c:v>1099</c:v>
                </c:pt>
                <c:pt idx="6">
                  <c:v>1201</c:v>
                </c:pt>
                <c:pt idx="7">
                  <c:v>1330</c:v>
                </c:pt>
                <c:pt idx="8">
                  <c:v>1288</c:v>
                </c:pt>
                <c:pt idx="9">
                  <c:v>1402</c:v>
                </c:pt>
                <c:pt idx="10">
                  <c:v>1677</c:v>
                </c:pt>
                <c:pt idx="11">
                  <c:v>1909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DA-4A1F-A119-8835BC61DDC4}"/>
            </c:ext>
          </c:extLst>
        </c:ser>
        <c:ser>
          <c:idx val="6"/>
          <c:order val="6"/>
          <c:tx>
            <c:strRef>
              <c:f>'North Macedonia'!$U$1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'North Macedonia'!$U$2:$U$13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DA-4A1F-A119-8835BC61D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Bulgaria!$S$1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Bulgaria!$S$2:$S$13</c:f>
              <c:numCache>
                <c:formatCode>General</c:formatCode>
                <c:ptCount val="12"/>
                <c:pt idx="0">
                  <c:v>-352</c:v>
                </c:pt>
                <c:pt idx="1">
                  <c:v>-644</c:v>
                </c:pt>
                <c:pt idx="2">
                  <c:v>-629</c:v>
                </c:pt>
                <c:pt idx="3">
                  <c:v>-928</c:v>
                </c:pt>
                <c:pt idx="4">
                  <c:v>-1348</c:v>
                </c:pt>
                <c:pt idx="5">
                  <c:v>-1497</c:v>
                </c:pt>
                <c:pt idx="6">
                  <c:v>-2300</c:v>
                </c:pt>
                <c:pt idx="7">
                  <c:v>-3047</c:v>
                </c:pt>
                <c:pt idx="8">
                  <c:v>-3440</c:v>
                </c:pt>
                <c:pt idx="9">
                  <c:v>-4115</c:v>
                </c:pt>
                <c:pt idx="10">
                  <c:v>-4605</c:v>
                </c:pt>
                <c:pt idx="11">
                  <c:v>-4942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5-473D-AFEB-B25A3A921F5B}"/>
            </c:ext>
          </c:extLst>
        </c:ser>
        <c:ser>
          <c:idx val="1"/>
          <c:order val="1"/>
          <c:tx>
            <c:strRef>
              <c:f>Bulgaria!$T$1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Bulgaria!$T$2:$T$13</c:f>
              <c:numCache>
                <c:formatCode>General</c:formatCode>
                <c:ptCount val="12"/>
                <c:pt idx="0">
                  <c:v>-581</c:v>
                </c:pt>
                <c:pt idx="1">
                  <c:v>-620</c:v>
                </c:pt>
                <c:pt idx="2">
                  <c:v>-584</c:v>
                </c:pt>
                <c:pt idx="3">
                  <c:v>-669</c:v>
                </c:pt>
                <c:pt idx="4">
                  <c:v>-1131</c:v>
                </c:pt>
                <c:pt idx="5">
                  <c:v>-1236</c:v>
                </c:pt>
                <c:pt idx="6">
                  <c:v>-1976</c:v>
                </c:pt>
                <c:pt idx="7">
                  <c:v>-2538</c:v>
                </c:pt>
                <c:pt idx="8">
                  <c:v>-2717</c:v>
                </c:pt>
                <c:pt idx="9">
                  <c:v>-2771</c:v>
                </c:pt>
                <c:pt idx="10">
                  <c:v>-2795</c:v>
                </c:pt>
                <c:pt idx="11">
                  <c:v>-2860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5-473D-AFEB-B25A3A921F5B}"/>
            </c:ext>
          </c:extLst>
        </c:ser>
        <c:ser>
          <c:idx val="2"/>
          <c:order val="2"/>
          <c:tx>
            <c:strRef>
              <c:f>Bulgaria!$U$1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Bulgaria!$U$2:$U$13</c:f>
              <c:numCache>
                <c:formatCode>General</c:formatCode>
                <c:ptCount val="12"/>
                <c:pt idx="0">
                  <c:v>-27</c:v>
                </c:pt>
                <c:pt idx="1">
                  <c:v>-87</c:v>
                </c:pt>
                <c:pt idx="2">
                  <c:v>-309</c:v>
                </c:pt>
                <c:pt idx="3">
                  <c:v>-508</c:v>
                </c:pt>
                <c:pt idx="4">
                  <c:v>-756</c:v>
                </c:pt>
                <c:pt idx="5">
                  <c:v>-672</c:v>
                </c:pt>
                <c:pt idx="6">
                  <c:v>-984</c:v>
                </c:pt>
                <c:pt idx="7">
                  <c:v>-1482</c:v>
                </c:pt>
                <c:pt idx="8">
                  <c:v>-1659</c:v>
                </c:pt>
                <c:pt idx="9">
                  <c:v>-1778</c:v>
                </c:pt>
                <c:pt idx="10">
                  <c:v>-2006</c:v>
                </c:pt>
                <c:pt idx="11">
                  <c:v>-2452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75-473D-AFEB-B25A3A921F5B}"/>
            </c:ext>
          </c:extLst>
        </c:ser>
        <c:ser>
          <c:idx val="3"/>
          <c:order val="3"/>
          <c:tx>
            <c:strRef>
              <c:f>Bulgaria!$V$1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Bulgaria!$V$2:$V$13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75-473D-AFEB-B25A3A921F5B}"/>
            </c:ext>
          </c:extLst>
        </c:ser>
        <c:ser>
          <c:idx val="4"/>
          <c:order val="4"/>
          <c:tx>
            <c:strRef>
              <c:f>Bulgaria!$W$1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Bulgaria!$W$2:$W$13</c:f>
              <c:numCache>
                <c:formatCode>General</c:formatCode>
                <c:ptCount val="12"/>
                <c:pt idx="0">
                  <c:v>54</c:v>
                </c:pt>
                <c:pt idx="1">
                  <c:v>19</c:v>
                </c:pt>
                <c:pt idx="2">
                  <c:v>210</c:v>
                </c:pt>
                <c:pt idx="3">
                  <c:v>242</c:v>
                </c:pt>
                <c:pt idx="4">
                  <c:v>474</c:v>
                </c:pt>
                <c:pt idx="5">
                  <c:v>686</c:v>
                </c:pt>
                <c:pt idx="6">
                  <c:v>587</c:v>
                </c:pt>
                <c:pt idx="7">
                  <c:v>648</c:v>
                </c:pt>
                <c:pt idx="8">
                  <c:v>550</c:v>
                </c:pt>
                <c:pt idx="9">
                  <c:v>630</c:v>
                </c:pt>
                <c:pt idx="10">
                  <c:v>643</c:v>
                </c:pt>
                <c:pt idx="11">
                  <c:v>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75-473D-AFEB-B25A3A921F5B}"/>
            </c:ext>
          </c:extLst>
        </c:ser>
        <c:ser>
          <c:idx val="5"/>
          <c:order val="5"/>
          <c:tx>
            <c:strRef>
              <c:f>Bulgaria!$X$1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Bulgaria!$R$2:$R$13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Bulgaria!$X$2:$X$13</c:f>
              <c:numCache>
                <c:formatCode>General</c:formatCode>
                <c:ptCount val="12"/>
                <c:pt idx="0">
                  <c:v>177</c:v>
                </c:pt>
                <c:pt idx="1">
                  <c:v>337</c:v>
                </c:pt>
                <c:pt idx="2">
                  <c:v>587</c:v>
                </c:pt>
                <c:pt idx="3">
                  <c:v>638</c:v>
                </c:pt>
                <c:pt idx="4">
                  <c:v>1038</c:v>
                </c:pt>
                <c:pt idx="5">
                  <c:v>1459</c:v>
                </c:pt>
                <c:pt idx="6">
                  <c:v>1512</c:v>
                </c:pt>
                <c:pt idx="7">
                  <c:v>1617</c:v>
                </c:pt>
                <c:pt idx="8">
                  <c:v>1881</c:v>
                </c:pt>
                <c:pt idx="9">
                  <c:v>2066</c:v>
                </c:pt>
                <c:pt idx="10">
                  <c:v>2239</c:v>
                </c:pt>
                <c:pt idx="11">
                  <c:v>2417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75-473D-AFEB-B25A3A921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Turkey!$S$1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Turkey!$S$2:$S$13</c:f>
              <c:numCache>
                <c:formatCode>General</c:formatCode>
                <c:ptCount val="12"/>
                <c:pt idx="0">
                  <c:v>-16920</c:v>
                </c:pt>
                <c:pt idx="1">
                  <c:v>-23160</c:v>
                </c:pt>
                <c:pt idx="2">
                  <c:v>-34528</c:v>
                </c:pt>
                <c:pt idx="3">
                  <c:v>-45959</c:v>
                </c:pt>
                <c:pt idx="4">
                  <c:v>-68725</c:v>
                </c:pt>
                <c:pt idx="5">
                  <c:v>-74216</c:v>
                </c:pt>
                <c:pt idx="6">
                  <c:v>-90170</c:v>
                </c:pt>
                <c:pt idx="7">
                  <c:v>-103308</c:v>
                </c:pt>
                <c:pt idx="8">
                  <c:v>-114706</c:v>
                </c:pt>
                <c:pt idx="9">
                  <c:v>-129690</c:v>
                </c:pt>
                <c:pt idx="10">
                  <c:v>-140680</c:v>
                </c:pt>
                <c:pt idx="11">
                  <c:v>-154144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0-4EB9-BF82-4946D569F2B7}"/>
            </c:ext>
          </c:extLst>
        </c:ser>
        <c:ser>
          <c:idx val="1"/>
          <c:order val="1"/>
          <c:tx>
            <c:strRef>
              <c:f>Turkey!$T$1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Turkey!$T$2:$T$13</c:f>
              <c:numCache>
                <c:formatCode>General</c:formatCode>
                <c:ptCount val="12"/>
                <c:pt idx="0">
                  <c:v>-23215</c:v>
                </c:pt>
                <c:pt idx="1">
                  <c:v>-31111</c:v>
                </c:pt>
                <c:pt idx="2">
                  <c:v>-41430</c:v>
                </c:pt>
                <c:pt idx="3">
                  <c:v>-51531</c:v>
                </c:pt>
                <c:pt idx="4">
                  <c:v>-68083</c:v>
                </c:pt>
                <c:pt idx="5">
                  <c:v>-71655</c:v>
                </c:pt>
                <c:pt idx="6">
                  <c:v>-84876</c:v>
                </c:pt>
                <c:pt idx="7">
                  <c:v>-93458</c:v>
                </c:pt>
                <c:pt idx="8">
                  <c:v>-95917</c:v>
                </c:pt>
                <c:pt idx="9">
                  <c:v>-100691</c:v>
                </c:pt>
                <c:pt idx="10">
                  <c:v>-101133</c:v>
                </c:pt>
                <c:pt idx="11">
                  <c:v>-106603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0-4EB9-BF82-4946D569F2B7}"/>
            </c:ext>
          </c:extLst>
        </c:ser>
        <c:ser>
          <c:idx val="2"/>
          <c:order val="2"/>
          <c:tx>
            <c:strRef>
              <c:f>Turkey!$U$1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Turkey!$U$2:$U$13</c:f>
              <c:numCache>
                <c:formatCode>General</c:formatCode>
                <c:ptCount val="12"/>
                <c:pt idx="0">
                  <c:v>-9085</c:v>
                </c:pt>
                <c:pt idx="1">
                  <c:v>-11096</c:v>
                </c:pt>
                <c:pt idx="2">
                  <c:v>-18149</c:v>
                </c:pt>
                <c:pt idx="3">
                  <c:v>-22566</c:v>
                </c:pt>
                <c:pt idx="4">
                  <c:v>-34521</c:v>
                </c:pt>
                <c:pt idx="5">
                  <c:v>-33210</c:v>
                </c:pt>
                <c:pt idx="6">
                  <c:v>-39781</c:v>
                </c:pt>
                <c:pt idx="7">
                  <c:v>-48421</c:v>
                </c:pt>
                <c:pt idx="8">
                  <c:v>-52330</c:v>
                </c:pt>
                <c:pt idx="9">
                  <c:v>-57179</c:v>
                </c:pt>
                <c:pt idx="10">
                  <c:v>-62519</c:v>
                </c:pt>
                <c:pt idx="11">
                  <c:v>-71997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30-4EB9-BF82-4946D569F2B7}"/>
            </c:ext>
          </c:extLst>
        </c:ser>
        <c:ser>
          <c:idx val="3"/>
          <c:order val="3"/>
          <c:tx>
            <c:strRef>
              <c:f>Turkey!$V$1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Turkey!$V$2:$V$13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30-4EB9-BF82-4946D569F2B7}"/>
            </c:ext>
          </c:extLst>
        </c:ser>
        <c:ser>
          <c:idx val="4"/>
          <c:order val="4"/>
          <c:tx>
            <c:strRef>
              <c:f>Turkey!$W$1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Turkey!$W$2:$W$13</c:f>
              <c:numCache>
                <c:formatCode>General</c:formatCode>
                <c:ptCount val="12"/>
                <c:pt idx="0">
                  <c:v>3466</c:v>
                </c:pt>
                <c:pt idx="1">
                  <c:v>7956</c:v>
                </c:pt>
                <c:pt idx="2">
                  <c:v>12587</c:v>
                </c:pt>
                <c:pt idx="3">
                  <c:v>14334</c:v>
                </c:pt>
                <c:pt idx="4">
                  <c:v>13861</c:v>
                </c:pt>
                <c:pt idx="5">
                  <c:v>26229</c:v>
                </c:pt>
                <c:pt idx="6">
                  <c:v>31538</c:v>
                </c:pt>
                <c:pt idx="7">
                  <c:v>39025</c:v>
                </c:pt>
                <c:pt idx="8">
                  <c:v>46083</c:v>
                </c:pt>
                <c:pt idx="9">
                  <c:v>55540</c:v>
                </c:pt>
                <c:pt idx="10">
                  <c:v>63012</c:v>
                </c:pt>
                <c:pt idx="11">
                  <c:v>66343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30-4EB9-BF82-4946D569F2B7}"/>
            </c:ext>
          </c:extLst>
        </c:ser>
        <c:ser>
          <c:idx val="5"/>
          <c:order val="5"/>
          <c:tx>
            <c:strRef>
              <c:f>Turkey!$X$1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Turkey!$R$2:$R$13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Turkey!$X$2:$X$13</c:f>
              <c:numCache>
                <c:formatCode>General</c:formatCode>
                <c:ptCount val="12"/>
                <c:pt idx="0">
                  <c:v>10899</c:v>
                </c:pt>
                <c:pt idx="1">
                  <c:v>20933</c:v>
                </c:pt>
                <c:pt idx="2">
                  <c:v>25995</c:v>
                </c:pt>
                <c:pt idx="3">
                  <c:v>29070</c:v>
                </c:pt>
                <c:pt idx="4">
                  <c:v>30151</c:v>
                </c:pt>
                <c:pt idx="5">
                  <c:v>47959</c:v>
                </c:pt>
                <c:pt idx="6">
                  <c:v>58167</c:v>
                </c:pt>
                <c:pt idx="7">
                  <c:v>71319</c:v>
                </c:pt>
                <c:pt idx="8">
                  <c:v>82074</c:v>
                </c:pt>
                <c:pt idx="9">
                  <c:v>92217</c:v>
                </c:pt>
                <c:pt idx="10">
                  <c:v>103621</c:v>
                </c:pt>
                <c:pt idx="11">
                  <c:v>110319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30-4EB9-BF82-4946D569F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Germany!$V$1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Germany!$V$2:$V$13</c:f>
              <c:numCache>
                <c:formatCode>General</c:formatCode>
                <c:ptCount val="12"/>
                <c:pt idx="0">
                  <c:v>-5402</c:v>
                </c:pt>
                <c:pt idx="1">
                  <c:v>-10646</c:v>
                </c:pt>
                <c:pt idx="2">
                  <c:v>-15841</c:v>
                </c:pt>
                <c:pt idx="3">
                  <c:v>-19766</c:v>
                </c:pt>
                <c:pt idx="4">
                  <c:v>-22483</c:v>
                </c:pt>
                <c:pt idx="5">
                  <c:v>-23998</c:v>
                </c:pt>
                <c:pt idx="6">
                  <c:v>-27418</c:v>
                </c:pt>
                <c:pt idx="7">
                  <c:v>-30940</c:v>
                </c:pt>
                <c:pt idx="8">
                  <c:v>-33611</c:v>
                </c:pt>
                <c:pt idx="9">
                  <c:v>-36901</c:v>
                </c:pt>
                <c:pt idx="10">
                  <c:v>-41154</c:v>
                </c:pt>
                <c:pt idx="11">
                  <c:v>-46028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F-4230-84BD-4FA848B41BA2}"/>
            </c:ext>
          </c:extLst>
        </c:ser>
        <c:ser>
          <c:idx val="1"/>
          <c:order val="1"/>
          <c:tx>
            <c:strRef>
              <c:f>Germany!$W$1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Germany!$W$2:$W$13</c:f>
              <c:numCache>
                <c:formatCode>General</c:formatCode>
                <c:ptCount val="12"/>
                <c:pt idx="0">
                  <c:v>517</c:v>
                </c:pt>
                <c:pt idx="1">
                  <c:v>2141</c:v>
                </c:pt>
                <c:pt idx="2">
                  <c:v>5871</c:v>
                </c:pt>
                <c:pt idx="3">
                  <c:v>8097</c:v>
                </c:pt>
                <c:pt idx="4">
                  <c:v>5044</c:v>
                </c:pt>
                <c:pt idx="5">
                  <c:v>4850</c:v>
                </c:pt>
                <c:pt idx="6">
                  <c:v>5312</c:v>
                </c:pt>
                <c:pt idx="7">
                  <c:v>6384</c:v>
                </c:pt>
                <c:pt idx="8">
                  <c:v>8140</c:v>
                </c:pt>
                <c:pt idx="9">
                  <c:v>10297</c:v>
                </c:pt>
                <c:pt idx="10">
                  <c:v>11110</c:v>
                </c:pt>
                <c:pt idx="11">
                  <c:v>10608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F-4230-84BD-4FA848B41BA2}"/>
            </c:ext>
          </c:extLst>
        </c:ser>
        <c:ser>
          <c:idx val="2"/>
          <c:order val="2"/>
          <c:tx>
            <c:strRef>
              <c:f>Germany!$X$1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Germany!$X$2:$X$13</c:f>
              <c:numCache>
                <c:formatCode>General</c:formatCode>
                <c:ptCount val="12"/>
                <c:pt idx="0">
                  <c:v>-95</c:v>
                </c:pt>
                <c:pt idx="1">
                  <c:v>-366</c:v>
                </c:pt>
                <c:pt idx="2">
                  <c:v>-1466</c:v>
                </c:pt>
                <c:pt idx="3">
                  <c:v>-1602</c:v>
                </c:pt>
                <c:pt idx="4">
                  <c:v>-4699</c:v>
                </c:pt>
                <c:pt idx="5">
                  <c:v>-4768</c:v>
                </c:pt>
                <c:pt idx="6">
                  <c:v>-5511</c:v>
                </c:pt>
                <c:pt idx="7">
                  <c:v>-7289</c:v>
                </c:pt>
                <c:pt idx="8">
                  <c:v>-7438</c:v>
                </c:pt>
                <c:pt idx="9">
                  <c:v>-8084</c:v>
                </c:pt>
                <c:pt idx="10">
                  <c:v>-10664</c:v>
                </c:pt>
                <c:pt idx="11">
                  <c:v>-11740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F-4230-84BD-4FA848B41BA2}"/>
            </c:ext>
          </c:extLst>
        </c:ser>
        <c:ser>
          <c:idx val="3"/>
          <c:order val="3"/>
          <c:tx>
            <c:strRef>
              <c:f>Germany!$Y$1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Germany!$Y$2:$Y$13</c:f>
              <c:numCache>
                <c:formatCode>General</c:formatCode>
                <c:ptCount val="12"/>
                <c:pt idx="0">
                  <c:v>-533</c:v>
                </c:pt>
                <c:pt idx="1">
                  <c:v>-2320</c:v>
                </c:pt>
                <c:pt idx="2">
                  <c:v>-3971</c:v>
                </c:pt>
                <c:pt idx="3">
                  <c:v>-2712</c:v>
                </c:pt>
                <c:pt idx="4">
                  <c:v>-5571</c:v>
                </c:pt>
                <c:pt idx="5">
                  <c:v>-5034</c:v>
                </c:pt>
                <c:pt idx="6">
                  <c:v>-4179</c:v>
                </c:pt>
                <c:pt idx="7">
                  <c:v>-4087</c:v>
                </c:pt>
                <c:pt idx="8">
                  <c:v>-3636</c:v>
                </c:pt>
                <c:pt idx="9">
                  <c:v>-3471</c:v>
                </c:pt>
                <c:pt idx="10">
                  <c:v>-4993</c:v>
                </c:pt>
                <c:pt idx="11">
                  <c:v>-6794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4F-4230-84BD-4FA848B41BA2}"/>
            </c:ext>
          </c:extLst>
        </c:ser>
        <c:ser>
          <c:idx val="4"/>
          <c:order val="4"/>
          <c:tx>
            <c:strRef>
              <c:f>Germany!$Z$1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Germany!$Z$2:$Z$13</c:f>
              <c:numCache>
                <c:formatCode>General</c:formatCode>
                <c:ptCount val="12"/>
                <c:pt idx="0">
                  <c:v>1594</c:v>
                </c:pt>
                <c:pt idx="1">
                  <c:v>1112</c:v>
                </c:pt>
                <c:pt idx="2">
                  <c:v>1421</c:v>
                </c:pt>
                <c:pt idx="3">
                  <c:v>2187</c:v>
                </c:pt>
                <c:pt idx="4">
                  <c:v>1779</c:v>
                </c:pt>
                <c:pt idx="5">
                  <c:v>3905</c:v>
                </c:pt>
                <c:pt idx="6">
                  <c:v>5689</c:v>
                </c:pt>
                <c:pt idx="7">
                  <c:v>5685</c:v>
                </c:pt>
                <c:pt idx="8">
                  <c:v>6244</c:v>
                </c:pt>
                <c:pt idx="9">
                  <c:v>6694</c:v>
                </c:pt>
                <c:pt idx="10">
                  <c:v>4741</c:v>
                </c:pt>
                <c:pt idx="11">
                  <c:v>2639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4F-4230-84BD-4FA848B41BA2}"/>
            </c:ext>
          </c:extLst>
        </c:ser>
        <c:ser>
          <c:idx val="5"/>
          <c:order val="5"/>
          <c:tx>
            <c:strRef>
              <c:f>Germany!$AA$1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Germany!$T$2:$T$13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Germany!$AA$2:$AA$13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4F-4230-84BD-4FA848B41BA2}"/>
            </c:ext>
          </c:extLst>
        </c:ser>
        <c:ser>
          <c:idx val="6"/>
          <c:order val="6"/>
          <c:tx>
            <c:strRef>
              <c:f>Germany!$U$1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Germany!$U$2:$U$13</c:f>
              <c:numCache>
                <c:formatCode>General</c:formatCode>
                <c:ptCount val="12"/>
                <c:pt idx="0">
                  <c:v>-7054</c:v>
                </c:pt>
                <c:pt idx="1">
                  <c:v>-13481</c:v>
                </c:pt>
                <c:pt idx="2">
                  <c:v>-20095</c:v>
                </c:pt>
                <c:pt idx="3">
                  <c:v>-28594</c:v>
                </c:pt>
                <c:pt idx="4">
                  <c:v>-39417</c:v>
                </c:pt>
                <c:pt idx="5">
                  <c:v>-45804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4-440A-98D7-0634C083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5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France!$V$1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France!$V$2:$V$13</c:f>
              <c:numCache>
                <c:formatCode>General</c:formatCode>
                <c:ptCount val="12"/>
                <c:pt idx="0">
                  <c:v>-2476</c:v>
                </c:pt>
                <c:pt idx="1">
                  <c:v>-2101</c:v>
                </c:pt>
                <c:pt idx="2">
                  <c:v>-1332</c:v>
                </c:pt>
                <c:pt idx="3">
                  <c:v>-2449</c:v>
                </c:pt>
                <c:pt idx="4">
                  <c:v>-3969</c:v>
                </c:pt>
                <c:pt idx="5">
                  <c:v>-5307</c:v>
                </c:pt>
                <c:pt idx="6">
                  <c:v>-8462</c:v>
                </c:pt>
                <c:pt idx="7">
                  <c:v>-10605</c:v>
                </c:pt>
                <c:pt idx="8">
                  <c:v>-15179</c:v>
                </c:pt>
                <c:pt idx="9">
                  <c:v>-20651</c:v>
                </c:pt>
                <c:pt idx="10">
                  <c:v>-23206</c:v>
                </c:pt>
                <c:pt idx="11">
                  <c:v>-27083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FF-4415-BAD9-AA27EAF2FF48}"/>
            </c:ext>
          </c:extLst>
        </c:ser>
        <c:ser>
          <c:idx val="1"/>
          <c:order val="1"/>
          <c:tx>
            <c:strRef>
              <c:f>France!$W$1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France!$W$2:$W$13</c:f>
              <c:numCache>
                <c:formatCode>General</c:formatCode>
                <c:ptCount val="12"/>
                <c:pt idx="0">
                  <c:v>-8983</c:v>
                </c:pt>
                <c:pt idx="1">
                  <c:v>-12483</c:v>
                </c:pt>
                <c:pt idx="2">
                  <c:v>-10783</c:v>
                </c:pt>
                <c:pt idx="3">
                  <c:v>-9235</c:v>
                </c:pt>
                <c:pt idx="4">
                  <c:v>-11651</c:v>
                </c:pt>
                <c:pt idx="5">
                  <c:v>-13732</c:v>
                </c:pt>
                <c:pt idx="6">
                  <c:v>-15560</c:v>
                </c:pt>
                <c:pt idx="7">
                  <c:v>-16036</c:v>
                </c:pt>
                <c:pt idx="8">
                  <c:v>-15630</c:v>
                </c:pt>
                <c:pt idx="9">
                  <c:v>-14342</c:v>
                </c:pt>
                <c:pt idx="10">
                  <c:v>-12965</c:v>
                </c:pt>
                <c:pt idx="11">
                  <c:v>-11331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F-4415-BAD9-AA27EAF2FF48}"/>
            </c:ext>
          </c:extLst>
        </c:ser>
        <c:ser>
          <c:idx val="2"/>
          <c:order val="2"/>
          <c:tx>
            <c:strRef>
              <c:f>France!$X$1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France!$X$2:$X$13</c:f>
              <c:numCache>
                <c:formatCode>General</c:formatCode>
                <c:ptCount val="12"/>
                <c:pt idx="0">
                  <c:v>-777</c:v>
                </c:pt>
                <c:pt idx="1">
                  <c:v>110</c:v>
                </c:pt>
                <c:pt idx="2">
                  <c:v>1202</c:v>
                </c:pt>
                <c:pt idx="3">
                  <c:v>93</c:v>
                </c:pt>
                <c:pt idx="4">
                  <c:v>-1313</c:v>
                </c:pt>
                <c:pt idx="5">
                  <c:v>-2532</c:v>
                </c:pt>
                <c:pt idx="6">
                  <c:v>-4584</c:v>
                </c:pt>
                <c:pt idx="7">
                  <c:v>-7298</c:v>
                </c:pt>
                <c:pt idx="8">
                  <c:v>-9149</c:v>
                </c:pt>
                <c:pt idx="9">
                  <c:v>-10936</c:v>
                </c:pt>
                <c:pt idx="10">
                  <c:v>-13605</c:v>
                </c:pt>
                <c:pt idx="11">
                  <c:v>-18187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F-4415-BAD9-AA27EAF2FF48}"/>
            </c:ext>
          </c:extLst>
        </c:ser>
        <c:ser>
          <c:idx val="3"/>
          <c:order val="3"/>
          <c:tx>
            <c:strRef>
              <c:f>France!$Y$1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France!$Y$2:$Y$13</c:f>
              <c:numCache>
                <c:formatCode>General</c:formatCode>
                <c:ptCount val="12"/>
                <c:pt idx="0">
                  <c:v>203</c:v>
                </c:pt>
                <c:pt idx="1">
                  <c:v>-646</c:v>
                </c:pt>
                <c:pt idx="2">
                  <c:v>-352</c:v>
                </c:pt>
                <c:pt idx="3">
                  <c:v>-27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F-4415-BAD9-AA27EAF2FF48}"/>
            </c:ext>
          </c:extLst>
        </c:ser>
        <c:ser>
          <c:idx val="4"/>
          <c:order val="4"/>
          <c:tx>
            <c:strRef>
              <c:f>France!$Z$1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France!$Z$2:$Z$13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1002</c:v>
                </c:pt>
                <c:pt idx="5">
                  <c:v>1532</c:v>
                </c:pt>
                <c:pt idx="6">
                  <c:v>1826</c:v>
                </c:pt>
                <c:pt idx="7">
                  <c:v>2588</c:v>
                </c:pt>
                <c:pt idx="8">
                  <c:v>2865</c:v>
                </c:pt>
                <c:pt idx="9">
                  <c:v>3862</c:v>
                </c:pt>
                <c:pt idx="10">
                  <c:v>5048</c:v>
                </c:pt>
                <c:pt idx="11">
                  <c:v>5207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FF-4415-BAD9-AA27EAF2FF48}"/>
            </c:ext>
          </c:extLst>
        </c:ser>
        <c:ser>
          <c:idx val="5"/>
          <c:order val="5"/>
          <c:tx>
            <c:strRef>
              <c:f>France!$AA$1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France!$T$2:$T$13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France!$AA$2:$AA$13</c:f>
              <c:numCache>
                <c:formatCode>General</c:formatCode>
                <c:ptCount val="12"/>
                <c:pt idx="0">
                  <c:v>403</c:v>
                </c:pt>
                <c:pt idx="1">
                  <c:v>2588</c:v>
                </c:pt>
                <c:pt idx="2">
                  <c:v>4878</c:v>
                </c:pt>
                <c:pt idx="3">
                  <c:v>6723</c:v>
                </c:pt>
                <c:pt idx="4">
                  <c:v>8601</c:v>
                </c:pt>
                <c:pt idx="5">
                  <c:v>8805</c:v>
                </c:pt>
                <c:pt idx="6">
                  <c:v>9368</c:v>
                </c:pt>
                <c:pt idx="7">
                  <c:v>11038</c:v>
                </c:pt>
                <c:pt idx="8">
                  <c:v>11316</c:v>
                </c:pt>
                <c:pt idx="9">
                  <c:v>12796</c:v>
                </c:pt>
                <c:pt idx="10">
                  <c:v>14989</c:v>
                </c:pt>
                <c:pt idx="11">
                  <c:v>16170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FF-4415-BAD9-AA27EAF2FF48}"/>
            </c:ext>
          </c:extLst>
        </c:ser>
        <c:ser>
          <c:idx val="6"/>
          <c:order val="6"/>
          <c:tx>
            <c:strRef>
              <c:f>France!$U$1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France!$U$2:$U$13</c:f>
              <c:numCache>
                <c:formatCode>General</c:formatCode>
                <c:ptCount val="12"/>
                <c:pt idx="0">
                  <c:v>-6176</c:v>
                </c:pt>
                <c:pt idx="1">
                  <c:v>-9201</c:v>
                </c:pt>
                <c:pt idx="2">
                  <c:v>-12532</c:v>
                </c:pt>
                <c:pt idx="3">
                  <c:v>-17549</c:v>
                </c:pt>
                <c:pt idx="4">
                  <c:v>-23969</c:v>
                </c:pt>
                <c:pt idx="5">
                  <c:v>-29707</c:v>
                </c:pt>
                <c:pt idx="6">
                  <c:v>-38362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6-4DDA-B354-9CC1FE269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Switzerland!$V$1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Switzerland!$V$2:$V$13</c:f>
              <c:numCache>
                <c:formatCode>General</c:formatCode>
                <c:ptCount val="12"/>
                <c:pt idx="0">
                  <c:v>-313</c:v>
                </c:pt>
                <c:pt idx="1">
                  <c:v>-761</c:v>
                </c:pt>
                <c:pt idx="2">
                  <c:v>-1233</c:v>
                </c:pt>
                <c:pt idx="3">
                  <c:v>-1527</c:v>
                </c:pt>
                <c:pt idx="4">
                  <c:v>-1957</c:v>
                </c:pt>
                <c:pt idx="5">
                  <c:v>-2273</c:v>
                </c:pt>
                <c:pt idx="6">
                  <c:v>-2647</c:v>
                </c:pt>
                <c:pt idx="7">
                  <c:v>-2993</c:v>
                </c:pt>
                <c:pt idx="8">
                  <c:v>-3386</c:v>
                </c:pt>
                <c:pt idx="9">
                  <c:v>-3924</c:v>
                </c:pt>
                <c:pt idx="10">
                  <c:v>-4503</c:v>
                </c:pt>
                <c:pt idx="11">
                  <c:v>-5010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7C-4959-9E7A-ADAF599CD2BF}"/>
            </c:ext>
          </c:extLst>
        </c:ser>
        <c:ser>
          <c:idx val="1"/>
          <c:order val="1"/>
          <c:tx>
            <c:strRef>
              <c:f>Switzerland!$W$1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Switzerland!$W$2:$W$13</c:f>
              <c:numCache>
                <c:formatCode>General</c:formatCode>
                <c:ptCount val="12"/>
                <c:pt idx="0">
                  <c:v>193</c:v>
                </c:pt>
                <c:pt idx="1">
                  <c:v>549</c:v>
                </c:pt>
                <c:pt idx="2">
                  <c:v>934</c:v>
                </c:pt>
                <c:pt idx="3">
                  <c:v>1171</c:v>
                </c:pt>
                <c:pt idx="4">
                  <c:v>1126</c:v>
                </c:pt>
                <c:pt idx="5">
                  <c:v>1093</c:v>
                </c:pt>
                <c:pt idx="6">
                  <c:v>1248</c:v>
                </c:pt>
                <c:pt idx="7">
                  <c:v>1420</c:v>
                </c:pt>
                <c:pt idx="8">
                  <c:v>1786</c:v>
                </c:pt>
                <c:pt idx="9">
                  <c:v>2181</c:v>
                </c:pt>
                <c:pt idx="10">
                  <c:v>2345</c:v>
                </c:pt>
                <c:pt idx="11">
                  <c:v>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7C-4959-9E7A-ADAF599CD2BF}"/>
            </c:ext>
          </c:extLst>
        </c:ser>
        <c:ser>
          <c:idx val="2"/>
          <c:order val="2"/>
          <c:tx>
            <c:strRef>
              <c:f>Switzerland!$X$1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Switzerland!$X$2:$X$13</c:f>
              <c:numCache>
                <c:formatCode>General</c:formatCode>
                <c:ptCount val="12"/>
                <c:pt idx="0">
                  <c:v>-138</c:v>
                </c:pt>
                <c:pt idx="1">
                  <c:v>80</c:v>
                </c:pt>
                <c:pt idx="2">
                  <c:v>0</c:v>
                </c:pt>
                <c:pt idx="3">
                  <c:v>28</c:v>
                </c:pt>
                <c:pt idx="4">
                  <c:v>-97</c:v>
                </c:pt>
                <c:pt idx="5">
                  <c:v>-234</c:v>
                </c:pt>
                <c:pt idx="6">
                  <c:v>-226</c:v>
                </c:pt>
                <c:pt idx="7">
                  <c:v>-510</c:v>
                </c:pt>
                <c:pt idx="8">
                  <c:v>-578</c:v>
                </c:pt>
                <c:pt idx="9">
                  <c:v>-775</c:v>
                </c:pt>
                <c:pt idx="10">
                  <c:v>-1282</c:v>
                </c:pt>
                <c:pt idx="11">
                  <c:v>-1467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7C-4959-9E7A-ADAF599CD2BF}"/>
            </c:ext>
          </c:extLst>
        </c:ser>
        <c:ser>
          <c:idx val="3"/>
          <c:order val="3"/>
          <c:tx>
            <c:strRef>
              <c:f>Switzerland!$Y$1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Switzerland!$Y$2:$Y$13</c:f>
              <c:numCache>
                <c:formatCode>General</c:formatCode>
                <c:ptCount val="12"/>
                <c:pt idx="0">
                  <c:v>0</c:v>
                </c:pt>
                <c:pt idx="1">
                  <c:v>-122</c:v>
                </c:pt>
                <c:pt idx="2">
                  <c:v>-242</c:v>
                </c:pt>
                <c:pt idx="3">
                  <c:v>-150</c:v>
                </c:pt>
                <c:pt idx="4">
                  <c:v>-205</c:v>
                </c:pt>
                <c:pt idx="5">
                  <c:v>-334</c:v>
                </c:pt>
                <c:pt idx="6">
                  <c:v>-234</c:v>
                </c:pt>
                <c:pt idx="7">
                  <c:v>-408</c:v>
                </c:pt>
                <c:pt idx="8">
                  <c:v>-498</c:v>
                </c:pt>
                <c:pt idx="9">
                  <c:v>-777</c:v>
                </c:pt>
                <c:pt idx="10">
                  <c:v>-952</c:v>
                </c:pt>
                <c:pt idx="11">
                  <c:v>-1209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7C-4959-9E7A-ADAF599CD2BF}"/>
            </c:ext>
          </c:extLst>
        </c:ser>
        <c:ser>
          <c:idx val="4"/>
          <c:order val="4"/>
          <c:tx>
            <c:strRef>
              <c:f>Switzerland!$Z$1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Switzerland!$Z$2:$Z$13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60</c:v>
                </c:pt>
                <c:pt idx="6">
                  <c:v>329</c:v>
                </c:pt>
                <c:pt idx="7">
                  <c:v>724</c:v>
                </c:pt>
                <c:pt idx="8">
                  <c:v>860</c:v>
                </c:pt>
                <c:pt idx="9">
                  <c:v>778</c:v>
                </c:pt>
                <c:pt idx="10">
                  <c:v>739</c:v>
                </c:pt>
                <c:pt idx="11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7C-4959-9E7A-ADAF599CD2BF}"/>
            </c:ext>
          </c:extLst>
        </c:ser>
        <c:ser>
          <c:idx val="5"/>
          <c:order val="5"/>
          <c:tx>
            <c:strRef>
              <c:f>Switzerland!$AA$1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Switzerland!$T$2:$T$13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Switzerland!$AA$2:$AA$13</c:f>
              <c:numCache>
                <c:formatCode>General</c:formatCode>
                <c:ptCount val="12"/>
                <c:pt idx="0">
                  <c:v>-168</c:v>
                </c:pt>
                <c:pt idx="1">
                  <c:v>-78</c:v>
                </c:pt>
                <c:pt idx="2">
                  <c:v>-45</c:v>
                </c:pt>
                <c:pt idx="3">
                  <c:v>-18</c:v>
                </c:pt>
                <c:pt idx="4">
                  <c:v>92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7C-4959-9E7A-ADAF599CD2BF}"/>
            </c:ext>
          </c:extLst>
        </c:ser>
        <c:ser>
          <c:idx val="6"/>
          <c:order val="6"/>
          <c:tx>
            <c:strRef>
              <c:f>Switzerland!$U$1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Switzerland!$U$2:$U$13</c:f>
              <c:numCache>
                <c:formatCode>General</c:formatCode>
                <c:ptCount val="12"/>
                <c:pt idx="0">
                  <c:v>-903</c:v>
                </c:pt>
                <c:pt idx="1">
                  <c:v>-1547</c:v>
                </c:pt>
                <c:pt idx="2">
                  <c:v>-2222</c:v>
                </c:pt>
                <c:pt idx="3">
                  <c:v>-3060</c:v>
                </c:pt>
                <c:pt idx="4">
                  <c:v>-3808</c:v>
                </c:pt>
                <c:pt idx="5">
                  <c:v>-4760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B25-9EB9-AEA2C884E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Austria!$V$1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Austria!$V$2:$V$13</c:f>
              <c:numCache>
                <c:formatCode>General</c:formatCode>
                <c:ptCount val="12"/>
                <c:pt idx="0">
                  <c:v>-429</c:v>
                </c:pt>
                <c:pt idx="1">
                  <c:v>-763</c:v>
                </c:pt>
                <c:pt idx="2">
                  <c:v>-1422</c:v>
                </c:pt>
                <c:pt idx="3">
                  <c:v>-1766</c:v>
                </c:pt>
                <c:pt idx="4">
                  <c:v>-1871</c:v>
                </c:pt>
                <c:pt idx="5">
                  <c:v>-1911</c:v>
                </c:pt>
                <c:pt idx="6">
                  <c:v>-1997</c:v>
                </c:pt>
                <c:pt idx="7">
                  <c:v>-2021</c:v>
                </c:pt>
                <c:pt idx="8">
                  <c:v>-2316</c:v>
                </c:pt>
                <c:pt idx="9">
                  <c:v>-2418</c:v>
                </c:pt>
                <c:pt idx="10">
                  <c:v>-2539</c:v>
                </c:pt>
                <c:pt idx="11">
                  <c:v>-2908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A-4095-B246-B3D2A4FD4178}"/>
            </c:ext>
          </c:extLst>
        </c:ser>
        <c:ser>
          <c:idx val="1"/>
          <c:order val="1"/>
          <c:tx>
            <c:strRef>
              <c:f>Austria!$W$1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Austria!$W$2:$W$13</c:f>
              <c:numCache>
                <c:formatCode>General</c:formatCode>
                <c:ptCount val="12"/>
                <c:pt idx="0">
                  <c:v>-119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217</c:v>
                </c:pt>
                <c:pt idx="10">
                  <c:v>467</c:v>
                </c:pt>
                <c:pt idx="11">
                  <c:v>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A-4095-B246-B3D2A4FD4178}"/>
            </c:ext>
          </c:extLst>
        </c:ser>
        <c:ser>
          <c:idx val="2"/>
          <c:order val="2"/>
          <c:tx>
            <c:strRef>
              <c:f>Austria!$X$1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Austria!$X$2:$X$13</c:f>
              <c:numCache>
                <c:formatCode>General</c:formatCode>
                <c:ptCount val="12"/>
                <c:pt idx="0">
                  <c:v>-108</c:v>
                </c:pt>
                <c:pt idx="1">
                  <c:v>-303</c:v>
                </c:pt>
                <c:pt idx="2">
                  <c:v>-607</c:v>
                </c:pt>
                <c:pt idx="3">
                  <c:v>-673</c:v>
                </c:pt>
                <c:pt idx="4">
                  <c:v>-712</c:v>
                </c:pt>
                <c:pt idx="5">
                  <c:v>-838</c:v>
                </c:pt>
                <c:pt idx="6">
                  <c:v>-816</c:v>
                </c:pt>
                <c:pt idx="7">
                  <c:v>-801</c:v>
                </c:pt>
                <c:pt idx="8">
                  <c:v>-1359</c:v>
                </c:pt>
                <c:pt idx="9">
                  <c:v>-1527</c:v>
                </c:pt>
                <c:pt idx="10">
                  <c:v>-1761</c:v>
                </c:pt>
                <c:pt idx="11">
                  <c:v>-1932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AA-4095-B246-B3D2A4FD4178}"/>
            </c:ext>
          </c:extLst>
        </c:ser>
        <c:ser>
          <c:idx val="3"/>
          <c:order val="3"/>
          <c:tx>
            <c:strRef>
              <c:f>Austria!$Y$1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Austria!$Y$2:$Y$13</c:f>
              <c:numCache>
                <c:formatCode>General</c:formatCode>
                <c:ptCount val="12"/>
                <c:pt idx="0">
                  <c:v>21</c:v>
                </c:pt>
                <c:pt idx="1">
                  <c:v>-138</c:v>
                </c:pt>
                <c:pt idx="2">
                  <c:v>-385</c:v>
                </c:pt>
                <c:pt idx="3">
                  <c:v>-228</c:v>
                </c:pt>
                <c:pt idx="4">
                  <c:v>-311</c:v>
                </c:pt>
                <c:pt idx="5">
                  <c:v>-418</c:v>
                </c:pt>
                <c:pt idx="6">
                  <c:v>-271</c:v>
                </c:pt>
                <c:pt idx="7">
                  <c:v>-310</c:v>
                </c:pt>
                <c:pt idx="8">
                  <c:v>-720</c:v>
                </c:pt>
                <c:pt idx="9">
                  <c:v>-735</c:v>
                </c:pt>
                <c:pt idx="10">
                  <c:v>-736</c:v>
                </c:pt>
                <c:pt idx="11">
                  <c:v>-583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AA-4095-B246-B3D2A4FD4178}"/>
            </c:ext>
          </c:extLst>
        </c:ser>
        <c:ser>
          <c:idx val="4"/>
          <c:order val="4"/>
          <c:tx>
            <c:strRef>
              <c:f>Austria!$Z$1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Austria!$Z$2:$Z$13</c:f>
              <c:numCache>
                <c:formatCode>General</c:formatCode>
                <c:ptCount val="12"/>
                <c:pt idx="0">
                  <c:v>179</c:v>
                </c:pt>
                <c:pt idx="1">
                  <c:v>186</c:v>
                </c:pt>
                <c:pt idx="2">
                  <c:v>47</c:v>
                </c:pt>
                <c:pt idx="3">
                  <c:v>105</c:v>
                </c:pt>
                <c:pt idx="4">
                  <c:v>370</c:v>
                </c:pt>
                <c:pt idx="5">
                  <c:v>362</c:v>
                </c:pt>
                <c:pt idx="6">
                  <c:v>579</c:v>
                </c:pt>
                <c:pt idx="7">
                  <c:v>639</c:v>
                </c:pt>
                <c:pt idx="8">
                  <c:v>181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AA-4095-B246-B3D2A4FD4178}"/>
            </c:ext>
          </c:extLst>
        </c:ser>
        <c:ser>
          <c:idx val="5"/>
          <c:order val="5"/>
          <c:tx>
            <c:strRef>
              <c:f>Austria!$AA$1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Austria!$T$2:$T$13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Austria!$AA$2:$AA$13</c:f>
              <c:numCache>
                <c:formatCode>General</c:formatCode>
                <c:ptCount val="12"/>
                <c:pt idx="0">
                  <c:v>0</c:v>
                </c:pt>
                <c:pt idx="1">
                  <c:v>201</c:v>
                </c:pt>
                <c:pt idx="2">
                  <c:v>243</c:v>
                </c:pt>
                <c:pt idx="3">
                  <c:v>549</c:v>
                </c:pt>
                <c:pt idx="4">
                  <c:v>887</c:v>
                </c:pt>
                <c:pt idx="5">
                  <c:v>1160</c:v>
                </c:pt>
                <c:pt idx="6">
                  <c:v>1444</c:v>
                </c:pt>
                <c:pt idx="7">
                  <c:v>1756</c:v>
                </c:pt>
                <c:pt idx="8">
                  <c:v>1363</c:v>
                </c:pt>
                <c:pt idx="9">
                  <c:v>1361</c:v>
                </c:pt>
                <c:pt idx="10">
                  <c:v>1757</c:v>
                </c:pt>
                <c:pt idx="11">
                  <c:v>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AA-4095-B246-B3D2A4FD4178}"/>
            </c:ext>
          </c:extLst>
        </c:ser>
        <c:ser>
          <c:idx val="6"/>
          <c:order val="6"/>
          <c:tx>
            <c:strRef>
              <c:f>Austria!$U$1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Austria!$U$2:$U$13</c:f>
              <c:numCache>
                <c:formatCode>General</c:formatCode>
                <c:ptCount val="12"/>
                <c:pt idx="0">
                  <c:v>-567</c:v>
                </c:pt>
                <c:pt idx="1">
                  <c:v>-1278</c:v>
                </c:pt>
                <c:pt idx="2">
                  <c:v>-2087</c:v>
                </c:pt>
                <c:pt idx="3">
                  <c:v>-2641</c:v>
                </c:pt>
                <c:pt idx="4">
                  <c:v>-3118</c:v>
                </c:pt>
                <c:pt idx="5">
                  <c:v>-3748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4-463C-B3ED-B6F6E21C9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EnglandWales!$V$1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EnglandWales!$V$2:$V$13</c:f>
              <c:numCache>
                <c:formatCode>General</c:formatCode>
                <c:ptCount val="12"/>
                <c:pt idx="0">
                  <c:v>-3966</c:v>
                </c:pt>
                <c:pt idx="1">
                  <c:v>-5820</c:v>
                </c:pt>
                <c:pt idx="2">
                  <c:v>-7470</c:v>
                </c:pt>
                <c:pt idx="3">
                  <c:v>-10242</c:v>
                </c:pt>
                <c:pt idx="4">
                  <c:v>-14105</c:v>
                </c:pt>
                <c:pt idx="5">
                  <c:v>-17811</c:v>
                </c:pt>
                <c:pt idx="6">
                  <c:v>-22209</c:v>
                </c:pt>
                <c:pt idx="7">
                  <c:v>-25445</c:v>
                </c:pt>
                <c:pt idx="8">
                  <c:v>-28429</c:v>
                </c:pt>
                <c:pt idx="9">
                  <c:v>-30865</c:v>
                </c:pt>
                <c:pt idx="10">
                  <c:v>-32431</c:v>
                </c:pt>
                <c:pt idx="11">
                  <c:v>-34891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2-4486-B225-7F48A706FA6C}"/>
            </c:ext>
          </c:extLst>
        </c:ser>
        <c:ser>
          <c:idx val="1"/>
          <c:order val="1"/>
          <c:tx>
            <c:strRef>
              <c:f>EnglandWales!$W$1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EnglandWales!$W$2:$W$13</c:f>
              <c:numCache>
                <c:formatCode>General</c:formatCode>
                <c:ptCount val="12"/>
                <c:pt idx="0">
                  <c:v>-5935</c:v>
                </c:pt>
                <c:pt idx="1">
                  <c:v>-7880</c:v>
                </c:pt>
                <c:pt idx="2">
                  <c:v>-8279</c:v>
                </c:pt>
                <c:pt idx="3">
                  <c:v>-9149</c:v>
                </c:pt>
                <c:pt idx="4">
                  <c:v>-12928</c:v>
                </c:pt>
                <c:pt idx="5">
                  <c:v>-14263</c:v>
                </c:pt>
                <c:pt idx="6">
                  <c:v>-15318</c:v>
                </c:pt>
                <c:pt idx="7">
                  <c:v>-16390</c:v>
                </c:pt>
                <c:pt idx="8">
                  <c:v>-16258</c:v>
                </c:pt>
                <c:pt idx="9">
                  <c:v>-15834</c:v>
                </c:pt>
                <c:pt idx="10">
                  <c:v>-15258</c:v>
                </c:pt>
                <c:pt idx="11">
                  <c:v>-15542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2-4486-B225-7F48A706FA6C}"/>
            </c:ext>
          </c:extLst>
        </c:ser>
        <c:ser>
          <c:idx val="2"/>
          <c:order val="2"/>
          <c:tx>
            <c:strRef>
              <c:f>EnglandWales!$X$1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EnglandWales!$X$2:$X$13</c:f>
              <c:numCache>
                <c:formatCode>General</c:formatCode>
                <c:ptCount val="12"/>
                <c:pt idx="0">
                  <c:v>-873</c:v>
                </c:pt>
                <c:pt idx="1">
                  <c:v>-759</c:v>
                </c:pt>
                <c:pt idx="2">
                  <c:v>-2559</c:v>
                </c:pt>
                <c:pt idx="3">
                  <c:v>-4370</c:v>
                </c:pt>
                <c:pt idx="4">
                  <c:v>-7384</c:v>
                </c:pt>
                <c:pt idx="5">
                  <c:v>-9428</c:v>
                </c:pt>
                <c:pt idx="6">
                  <c:v>-12353</c:v>
                </c:pt>
                <c:pt idx="7">
                  <c:v>-16050</c:v>
                </c:pt>
                <c:pt idx="8">
                  <c:v>-18135</c:v>
                </c:pt>
                <c:pt idx="9">
                  <c:v>-19792</c:v>
                </c:pt>
                <c:pt idx="10">
                  <c:v>-22076</c:v>
                </c:pt>
                <c:pt idx="11">
                  <c:v>-26434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C2-4486-B225-7F48A706FA6C}"/>
            </c:ext>
          </c:extLst>
        </c:ser>
        <c:ser>
          <c:idx val="3"/>
          <c:order val="3"/>
          <c:tx>
            <c:strRef>
              <c:f>EnglandWales!$Y$1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EnglandWales!$Y$2:$Y$13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C2-4486-B225-7F48A706FA6C}"/>
            </c:ext>
          </c:extLst>
        </c:ser>
        <c:ser>
          <c:idx val="4"/>
          <c:order val="4"/>
          <c:tx>
            <c:strRef>
              <c:f>EnglandWales!$Z$1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EnglandWales!$Z$2:$Z$13</c:f>
              <c:numCache>
                <c:formatCode>General</c:formatCode>
                <c:ptCount val="12"/>
                <c:pt idx="0">
                  <c:v>2496</c:v>
                </c:pt>
                <c:pt idx="1">
                  <c:v>3085</c:v>
                </c:pt>
                <c:pt idx="2">
                  <c:v>4080</c:v>
                </c:pt>
                <c:pt idx="3">
                  <c:v>5571</c:v>
                </c:pt>
                <c:pt idx="4">
                  <c:v>7062</c:v>
                </c:pt>
                <c:pt idx="5">
                  <c:v>8491</c:v>
                </c:pt>
                <c:pt idx="6">
                  <c:v>8875</c:v>
                </c:pt>
                <c:pt idx="7">
                  <c:v>10235</c:v>
                </c:pt>
                <c:pt idx="8">
                  <c:v>11216</c:v>
                </c:pt>
                <c:pt idx="9">
                  <c:v>12598</c:v>
                </c:pt>
                <c:pt idx="10">
                  <c:v>14713</c:v>
                </c:pt>
                <c:pt idx="11">
                  <c:v>16706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C2-4486-B225-7F48A706FA6C}"/>
            </c:ext>
          </c:extLst>
        </c:ser>
        <c:ser>
          <c:idx val="5"/>
          <c:order val="5"/>
          <c:tx>
            <c:strRef>
              <c:f>EnglandWales!$AA$1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EnglandWales!$T$2:$T$13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EnglandWales!$AA$2:$AA$13</c:f>
              <c:numCache>
                <c:formatCode>General</c:formatCode>
                <c:ptCount val="12"/>
                <c:pt idx="0">
                  <c:v>2560</c:v>
                </c:pt>
                <c:pt idx="1">
                  <c:v>5616</c:v>
                </c:pt>
                <c:pt idx="2">
                  <c:v>9361</c:v>
                </c:pt>
                <c:pt idx="3">
                  <c:v>12826</c:v>
                </c:pt>
                <c:pt idx="4">
                  <c:v>15942</c:v>
                </c:pt>
                <c:pt idx="5">
                  <c:v>18834</c:v>
                </c:pt>
                <c:pt idx="6">
                  <c:v>21191</c:v>
                </c:pt>
                <c:pt idx="7">
                  <c:v>24608</c:v>
                </c:pt>
                <c:pt idx="8">
                  <c:v>28184</c:v>
                </c:pt>
                <c:pt idx="9">
                  <c:v>31493</c:v>
                </c:pt>
                <c:pt idx="10">
                  <c:v>35672</c:v>
                </c:pt>
                <c:pt idx="11">
                  <c:v>38736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C2-4486-B225-7F48A706F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NorthernIreland!$V$1</c:f>
              <c:strCache>
                <c:ptCount val="1"/>
                <c:pt idx="0">
                  <c:v>y2022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NorthernIreland!$V$2:$V$13</c:f>
              <c:numCache>
                <c:formatCode>General</c:formatCode>
                <c:ptCount val="12"/>
                <c:pt idx="0">
                  <c:v>-200</c:v>
                </c:pt>
                <c:pt idx="1">
                  <c:v>-276</c:v>
                </c:pt>
                <c:pt idx="2">
                  <c:v>-318</c:v>
                </c:pt>
                <c:pt idx="3">
                  <c:v>-467</c:v>
                </c:pt>
                <c:pt idx="4">
                  <c:v>-752</c:v>
                </c:pt>
                <c:pt idx="5">
                  <c:v>-869</c:v>
                </c:pt>
                <c:pt idx="6">
                  <c:v>-1044</c:v>
                </c:pt>
                <c:pt idx="7">
                  <c:v>-1243</c:v>
                </c:pt>
                <c:pt idx="8">
                  <c:v>-1432</c:v>
                </c:pt>
                <c:pt idx="9">
                  <c:v>-1573</c:v>
                </c:pt>
                <c:pt idx="10">
                  <c:v>-1804</c:v>
                </c:pt>
                <c:pt idx="11">
                  <c:v>-1917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6-4F1D-AE39-B059721C0841}"/>
            </c:ext>
          </c:extLst>
        </c:ser>
        <c:ser>
          <c:idx val="1"/>
          <c:order val="1"/>
          <c:tx>
            <c:strRef>
              <c:f>NorthernIreland!$W$1</c:f>
              <c:strCache>
                <c:ptCount val="1"/>
                <c:pt idx="0">
                  <c:v>y2021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NorthernIreland!$W$2:$W$13</c:f>
              <c:numCache>
                <c:formatCode>General</c:formatCode>
                <c:ptCount val="12"/>
                <c:pt idx="0">
                  <c:v>-47</c:v>
                </c:pt>
                <c:pt idx="1">
                  <c:v>-80</c:v>
                </c:pt>
                <c:pt idx="2">
                  <c:v>-105</c:v>
                </c:pt>
                <c:pt idx="3">
                  <c:v>-194</c:v>
                </c:pt>
                <c:pt idx="4">
                  <c:v>-432</c:v>
                </c:pt>
                <c:pt idx="5">
                  <c:v>-434</c:v>
                </c:pt>
                <c:pt idx="6">
                  <c:v>-388</c:v>
                </c:pt>
                <c:pt idx="7">
                  <c:v>-485</c:v>
                </c:pt>
                <c:pt idx="8">
                  <c:v>-504</c:v>
                </c:pt>
                <c:pt idx="9">
                  <c:v>-564</c:v>
                </c:pt>
                <c:pt idx="10">
                  <c:v>-587</c:v>
                </c:pt>
                <c:pt idx="11">
                  <c:v>-547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6-4F1D-AE39-B059721C0841}"/>
            </c:ext>
          </c:extLst>
        </c:ser>
        <c:ser>
          <c:idx val="2"/>
          <c:order val="2"/>
          <c:tx>
            <c:strRef>
              <c:f>NorthernIreland!$X$1</c:f>
              <c:strCache>
                <c:ptCount val="1"/>
                <c:pt idx="0">
                  <c:v>y2020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NorthernIreland!$X$2:$X$13</c:f>
              <c:numCache>
                <c:formatCode>General</c:formatCode>
                <c:ptCount val="12"/>
                <c:pt idx="0">
                  <c:v>39</c:v>
                </c:pt>
                <c:pt idx="1">
                  <c:v>22</c:v>
                </c:pt>
                <c:pt idx="2">
                  <c:v>-42</c:v>
                </c:pt>
                <c:pt idx="3">
                  <c:v>-191</c:v>
                </c:pt>
                <c:pt idx="4">
                  <c:v>-408</c:v>
                </c:pt>
                <c:pt idx="5">
                  <c:v>-437</c:v>
                </c:pt>
                <c:pt idx="6">
                  <c:v>-503</c:v>
                </c:pt>
                <c:pt idx="7">
                  <c:v>-680</c:v>
                </c:pt>
                <c:pt idx="8">
                  <c:v>-739</c:v>
                </c:pt>
                <c:pt idx="9">
                  <c:v>-740</c:v>
                </c:pt>
                <c:pt idx="10">
                  <c:v>-830</c:v>
                </c:pt>
                <c:pt idx="11">
                  <c:v>-985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6-4F1D-AE39-B059721C0841}"/>
            </c:ext>
          </c:extLst>
        </c:ser>
        <c:ser>
          <c:idx val="3"/>
          <c:order val="3"/>
          <c:tx>
            <c:strRef>
              <c:f>NorthernIreland!$Y$1</c:f>
              <c:strCache>
                <c:ptCount val="1"/>
                <c:pt idx="0">
                  <c:v>y2019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NorthernIreland!$Y$2:$Y$13</c:f>
              <c:numCache>
                <c:formatCode>General</c:formatCode>
                <c:ptCount val="12"/>
                <c:pt idx="0">
                  <c:v>0</c:v>
                </c:pt>
                <c:pt idx="1">
                  <c:v>-2</c:v>
                </c:pt>
                <c:pt idx="2">
                  <c:v>56</c:v>
                </c:pt>
                <c:pt idx="3">
                  <c:v>104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86-4F1D-AE39-B059721C0841}"/>
            </c:ext>
          </c:extLst>
        </c:ser>
        <c:ser>
          <c:idx val="4"/>
          <c:order val="4"/>
          <c:tx>
            <c:strRef>
              <c:f>NorthernIreland!$Z$1</c:f>
              <c:strCache>
                <c:ptCount val="1"/>
                <c:pt idx="0">
                  <c:v>y2018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NorthernIreland!$Z$2:$Z$13</c:f>
              <c:numCache>
                <c:formatCode>General</c:formatCode>
                <c:ptCount val="12"/>
                <c:pt idx="0">
                  <c:v>-14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171</c:v>
                </c:pt>
                <c:pt idx="6">
                  <c:v>199</c:v>
                </c:pt>
                <c:pt idx="7">
                  <c:v>212</c:v>
                </c:pt>
                <c:pt idx="8">
                  <c:v>257</c:v>
                </c:pt>
                <c:pt idx="9">
                  <c:v>336</c:v>
                </c:pt>
                <c:pt idx="10">
                  <c:v>388</c:v>
                </c:pt>
                <c:pt idx="11">
                  <c:v>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86-4F1D-AE39-B059721C0841}"/>
            </c:ext>
          </c:extLst>
        </c:ser>
        <c:ser>
          <c:idx val="5"/>
          <c:order val="5"/>
          <c:tx>
            <c:strRef>
              <c:f>NorthernIreland!$AA$1</c:f>
              <c:strCache>
                <c:ptCount val="1"/>
                <c:pt idx="0">
                  <c:v>y2017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NorthernIreland!$T$2:$T$13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NorthernIreland!$AA$2:$AA$13</c:f>
              <c:numCache>
                <c:formatCode>General</c:formatCode>
                <c:ptCount val="12"/>
                <c:pt idx="0">
                  <c:v>83</c:v>
                </c:pt>
                <c:pt idx="1">
                  <c:v>143</c:v>
                </c:pt>
                <c:pt idx="2">
                  <c:v>269</c:v>
                </c:pt>
                <c:pt idx="3">
                  <c:v>299</c:v>
                </c:pt>
                <c:pt idx="4">
                  <c:v>307</c:v>
                </c:pt>
                <c:pt idx="5">
                  <c:v>319</c:v>
                </c:pt>
                <c:pt idx="6">
                  <c:v>395</c:v>
                </c:pt>
                <c:pt idx="7">
                  <c:v>429</c:v>
                </c:pt>
                <c:pt idx="8">
                  <c:v>465</c:v>
                </c:pt>
                <c:pt idx="9">
                  <c:v>533</c:v>
                </c:pt>
                <c:pt idx="10">
                  <c:v>665</c:v>
                </c:pt>
                <c:pt idx="11">
                  <c:v>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86-4F1D-AE39-B059721C0841}"/>
            </c:ext>
          </c:extLst>
        </c:ser>
        <c:ser>
          <c:idx val="6"/>
          <c:order val="6"/>
          <c:tx>
            <c:strRef>
              <c:f>NorthernIreland!$U$1</c:f>
              <c:strCache>
                <c:ptCount val="1"/>
                <c:pt idx="0">
                  <c:v>y2023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NorthernIreland!$U$2:$U$13</c:f>
              <c:numCache>
                <c:formatCode>General</c:formatCode>
                <c:ptCount val="12"/>
                <c:pt idx="0">
                  <c:v>-197</c:v>
                </c:pt>
                <c:pt idx="1">
                  <c:v>-385</c:v>
                </c:pt>
                <c:pt idx="2">
                  <c:v>-554</c:v>
                </c:pt>
                <c:pt idx="3">
                  <c:v>-871</c:v>
                </c:pt>
                <c:pt idx="4">
                  <c:v>-1253</c:v>
                </c:pt>
                <c:pt idx="5">
                  <c:v>-1348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15-48C7-8CC5-EC673CD35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682751"/>
        <c:axId val="673689407"/>
      </c:lineChart>
      <c:catAx>
        <c:axId val="67368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9407"/>
        <c:crossesAt val="-40000"/>
        <c:auto val="1"/>
        <c:lblAlgn val="ctr"/>
        <c:lblOffset val="100"/>
        <c:noMultiLvlLbl val="0"/>
      </c:catAx>
      <c:valAx>
        <c:axId val="67368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3682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BB91CB5-7C14-4DF7-9BFD-68819E0A8C15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D47FBD2-D810-4C87-90C9-F193201D4D25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2E9920-93AB-4D3E-A8B5-C6CCC59C4AB2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05AEA21-14F4-4D9E-A483-6CC1CDAF55E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0718E4-D8DD-49B6-9872-8CF3DE05B14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5A3463-FD5F-4E72-800D-BC651B864A3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855695-8133-49F3-812B-6B2A986B5D2C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15C0FDA-88C3-48B8-AE01-358AD6CE444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2113E6-7A85-414B-BDB4-E714DBB1239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AEAA681-006E-4B37-BE02-EA81029620DA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DACE7A0-96BF-4C6D-9855-AE852FE66D5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01E998-515A-4E0E-931D-686D6106D0C8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EACC630-1108-48AF-9DE9-C2781AA794DE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180DF3-BDB7-4FF9-8B1B-F57A2FA8A8E1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3C100-528B-4545-8121-7F4AF572815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2A0BFD-EAB3-4F63-9FCE-5BEFC3F551AD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B3744E-ADAD-4E2D-AB74-D1DBDF6F6D5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E5075E0-4A62-47C9-A809-23DD1921A7F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33BD182-9AB7-4030-BA9B-4F6056B27433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BC146E-CA08-4EBD-8739-289F78A332AB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4446DE-AC37-4F6C-A7B1-FA0EEA9C57C8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C242DC-E395-41FE-A9D0-D3D2B609A44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093F712-457B-4985-A1E6-75F24A8B6353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B94553-3D6E-4685-9936-74BB1F2B9636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0D6609-2024-4706-9077-949CD5D51B32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E4BEAF-8EC1-4202-A9E4-D22A9F21086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95AC16-87DC-473D-83A9-4C2D775729D4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5358BE-52B5-4E8F-A1F1-5B91E206A813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B7DDE5E-1AB0-496C-8327-1C5ED9905149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2EFC42A-D149-4211-8B87-9CEA43B8DA8F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8A12B9-7C9A-472A-9E8F-AE338E8C04C0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3FD36E-3F35-4E3D-9ED0-B1788C5639B4}">
  <sheetPr/>
  <sheetViews>
    <sheetView zoomScale="17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357DEFD-E7EE-D563-C741-D77F0EFA111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2D47075-990F-B018-30C6-8C40313C53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CD5563-89D9-F909-17F9-52DFBF8A24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001081-8514-897C-80ED-8B529300DD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D24DE62-8E05-0D32-FC9D-E6EA10EAEE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FA7E5E7-EDED-53CB-9682-BC81855BF8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7F15DBD-B621-27C8-93FF-228702A587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396F259-D875-BECE-8A74-EBF336D33F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0D0A2A6-6B91-8B29-B58E-090CCCEF31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825FFAD-24E8-15A3-2DED-C06A0E0EAD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5BC24D7-16DD-9915-D5E5-29210CB6A7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0.31329</cdr:x>
      <cdr:y>0.03158</cdr:y>
    </cdr:from>
    <cdr:to>
      <cdr:x>0.37486</cdr:x>
      <cdr:y>0.07873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85F3360-F37A-EC4C-0392-724DDA478B92}"/>
            </a:ext>
          </a:extLst>
        </cdr:cNvPr>
        <cdr:cNvSpPr txBox="1"/>
      </cdr:nvSpPr>
      <cdr:spPr>
        <a:xfrm xmlns:a="http://schemas.openxmlformats.org/drawingml/2006/main">
          <a:off x="2913651" y="189929"/>
          <a:ext cx="572617" cy="283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chemeClr val="accent1"/>
              </a:solidFill>
            </a:rPr>
            <a:t>2022</a:t>
          </a:r>
        </a:p>
      </cdr:txBody>
    </cdr:sp>
  </cdr:relSizeAnchor>
  <cdr:relSizeAnchor xmlns:cdr="http://schemas.openxmlformats.org/drawingml/2006/chartDrawing">
    <cdr:from>
      <cdr:x>0.80868</cdr:x>
      <cdr:y>0.03247</cdr:y>
    </cdr:from>
    <cdr:to>
      <cdr:x>0.87025</cdr:x>
      <cdr:y>0.07962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AD354BB6-3536-B95E-120F-09AAFAA5B6A7}"/>
            </a:ext>
          </a:extLst>
        </cdr:cNvPr>
        <cdr:cNvSpPr txBox="1"/>
      </cdr:nvSpPr>
      <cdr:spPr>
        <a:xfrm xmlns:a="http://schemas.openxmlformats.org/drawingml/2006/main">
          <a:off x="7520968" y="195281"/>
          <a:ext cx="572617" cy="283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chemeClr val="accent1"/>
              </a:solidFill>
            </a:rPr>
            <a:t>2023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7E1F82-726A-2AFF-C213-483A3540B2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DA56A54-C7F2-CB67-DF6F-65579F215A0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FA0C026-9C66-EC52-602F-480CDF5FB1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9355201-72B1-6369-48F5-22A46F6370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4B4FF7A-EBD7-0035-04D7-7C03D19A2A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FEEA39-2491-0DEA-FE09-A95C0E1F38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EB16E41-A867-20BF-A955-36263AD0E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4D8D558-5D6A-2B88-30F5-45A31F0EB1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1F2393E-2B9F-5E7C-4AE5-CD56B742B8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ACC2660-3643-C266-8FC1-C68692C02C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099DB98-0D90-E21D-4AD2-1AB2EF41F9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7A88206-BDFE-6BF4-220E-A7BA1BCE3D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5C985A-5619-3C6E-6178-8F30152DFF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3BFC05D-F774-D3D5-3D16-4F930F32D1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A554892-A892-1A9A-8EE6-34176F338E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1FA0C1B-F162-3336-C327-FF47550D29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1BEB3A7-31F5-DC19-E8D7-38C5D49B81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1796CD9-58FF-692E-B50F-426F077868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86FCE6A-0DC3-D67D-6CE5-389C909F6A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0.04776</cdr:x>
      <cdr:y>0.28648</cdr:y>
    </cdr:from>
    <cdr:to>
      <cdr:x>0.9845</cdr:x>
      <cdr:y>0.28648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47D3F56D-99FB-E117-097B-D74E98674B42}"/>
            </a:ext>
          </a:extLst>
        </cdr:cNvPr>
        <cdr:cNvCxnSpPr/>
      </cdr:nvCxnSpPr>
      <cdr:spPr>
        <a:xfrm xmlns:a="http://schemas.openxmlformats.org/drawingml/2006/main" flipV="1">
          <a:off x="444142" y="1723061"/>
          <a:ext cx="871200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5EA97E81-8B8E-E1B0-AA10-509147255A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0.04776</cdr:x>
      <cdr:y>0.28736</cdr:y>
    </cdr:from>
    <cdr:to>
      <cdr:x>0.9845</cdr:x>
      <cdr:y>0.28736</cdr:y>
    </cdr:to>
    <cdr:cxnSp macro="">
      <cdr:nvCxnSpPr>
        <cdr:cNvPr id="3" name="Gerader Verbinder 2">
          <a:extLst xmlns:a="http://schemas.openxmlformats.org/drawingml/2006/main">
            <a:ext uri="{FF2B5EF4-FFF2-40B4-BE49-F238E27FC236}">
              <a16:creationId xmlns:a16="http://schemas.microsoft.com/office/drawing/2014/main" id="{47D3F56D-99FB-E117-097B-D74E98674B42}"/>
            </a:ext>
          </a:extLst>
        </cdr:cNvPr>
        <cdr:cNvCxnSpPr/>
      </cdr:nvCxnSpPr>
      <cdr:spPr>
        <a:xfrm xmlns:a="http://schemas.openxmlformats.org/drawingml/2006/main" flipV="1">
          <a:off x="444180" y="1728402"/>
          <a:ext cx="8711919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0.42175</cdr:x>
      <cdr:y>0.02224</cdr:y>
    </cdr:from>
    <cdr:to>
      <cdr:x>0.42175</cdr:x>
      <cdr:y>0.90125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64A0083D-A4CC-C6EE-F632-87D863E9F981}"/>
            </a:ext>
          </a:extLst>
        </cdr:cNvPr>
        <cdr:cNvCxnSpPr/>
      </cdr:nvCxnSpPr>
      <cdr:spPr>
        <a:xfrm xmlns:a="http://schemas.openxmlformats.org/drawingml/2006/main" flipH="1" flipV="1">
          <a:off x="3922374" y="133778"/>
          <a:ext cx="0" cy="52869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0.79833</cdr:x>
      <cdr:y>0.02357</cdr:y>
    </cdr:from>
    <cdr:to>
      <cdr:x>0.79833</cdr:x>
      <cdr:y>0.90257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3B91E974-CDE5-0188-51E9-D68B92B02F34}"/>
            </a:ext>
          </a:extLst>
        </cdr:cNvPr>
        <cdr:cNvCxnSpPr/>
      </cdr:nvCxnSpPr>
      <cdr:spPr>
        <a:xfrm xmlns:a="http://schemas.openxmlformats.org/drawingml/2006/main" flipH="1" flipV="1">
          <a:off x="7424648" y="141769"/>
          <a:ext cx="0" cy="52869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0.20598</cdr:x>
      <cdr:y>0.03025</cdr:y>
    </cdr:from>
    <cdr:to>
      <cdr:x>0.26755</cdr:x>
      <cdr:y>0.0774</cdr:y>
    </cdr:to>
    <cdr:sp macro="" textlink="">
      <cdr:nvSpPr>
        <cdr:cNvPr id="6" name="Textfeld 5">
          <a:extLst xmlns:a="http://schemas.openxmlformats.org/drawingml/2006/main">
            <a:ext uri="{FF2B5EF4-FFF2-40B4-BE49-F238E27FC236}">
              <a16:creationId xmlns:a16="http://schemas.microsoft.com/office/drawing/2014/main" id="{B578D65E-6B3B-9AFB-7A67-B76D60F4BA01}"/>
            </a:ext>
          </a:extLst>
        </cdr:cNvPr>
        <cdr:cNvSpPr txBox="1"/>
      </cdr:nvSpPr>
      <cdr:spPr>
        <a:xfrm xmlns:a="http://schemas.openxmlformats.org/drawingml/2006/main">
          <a:off x="1915703" y="181938"/>
          <a:ext cx="572570" cy="283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600">
              <a:solidFill>
                <a:schemeClr val="accent1"/>
              </a:solidFill>
            </a:rPr>
            <a:t>2021</a:t>
          </a:r>
        </a:p>
      </cdr:txBody>
    </cdr:sp>
  </cdr:relSizeAnchor>
  <cdr:relSizeAnchor xmlns:cdr="http://schemas.openxmlformats.org/drawingml/2006/chartDrawing">
    <cdr:from>
      <cdr:x>0.58601</cdr:x>
      <cdr:y>0.03158</cdr:y>
    </cdr:from>
    <cdr:to>
      <cdr:x>0.64758</cdr:x>
      <cdr:y>0.07873</cdr:y>
    </cdr:to>
    <cdr:sp macro="" textlink="">
      <cdr:nvSpPr>
        <cdr:cNvPr id="7" name="Textfeld 1">
          <a:extLst xmlns:a="http://schemas.openxmlformats.org/drawingml/2006/main">
            <a:ext uri="{FF2B5EF4-FFF2-40B4-BE49-F238E27FC236}">
              <a16:creationId xmlns:a16="http://schemas.microsoft.com/office/drawing/2014/main" id="{BCB70E12-D34A-A97A-08D8-E12D7AFBA2AD}"/>
            </a:ext>
          </a:extLst>
        </cdr:cNvPr>
        <cdr:cNvSpPr txBox="1"/>
      </cdr:nvSpPr>
      <cdr:spPr>
        <a:xfrm xmlns:a="http://schemas.openxmlformats.org/drawingml/2006/main">
          <a:off x="5450084" y="189929"/>
          <a:ext cx="572570" cy="283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chemeClr val="accent1"/>
              </a:solidFill>
            </a:rPr>
            <a:t>2022</a:t>
          </a:r>
        </a:p>
      </cdr:txBody>
    </cdr:sp>
  </cdr:relSizeAnchor>
  <cdr:relSizeAnchor xmlns:cdr="http://schemas.openxmlformats.org/drawingml/2006/chartDrawing">
    <cdr:from>
      <cdr:x>0.87025</cdr:x>
      <cdr:y>0.03158</cdr:y>
    </cdr:from>
    <cdr:to>
      <cdr:x>0.93181</cdr:x>
      <cdr:y>0.07873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id="{0EAB9932-DF95-B80B-3DFC-E9FAB1F7D808}"/>
            </a:ext>
          </a:extLst>
        </cdr:cNvPr>
        <cdr:cNvSpPr txBox="1"/>
      </cdr:nvSpPr>
      <cdr:spPr>
        <a:xfrm xmlns:a="http://schemas.openxmlformats.org/drawingml/2006/main">
          <a:off x="8093538" y="189929"/>
          <a:ext cx="572570" cy="283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solidFill>
                <a:schemeClr val="accent1"/>
              </a:solidFill>
            </a:rPr>
            <a:t>2023</a:t>
          </a:r>
        </a:p>
      </cdr:txBody>
    </cdr:sp>
  </cdr:relSizeAnchor>
  <cdr:relSizeAnchor xmlns:cdr="http://schemas.openxmlformats.org/drawingml/2006/chartDrawing">
    <cdr:from>
      <cdr:x>0.42635</cdr:x>
      <cdr:y>0.41014</cdr:y>
    </cdr:from>
    <cdr:to>
      <cdr:x>0.79408</cdr:x>
      <cdr:y>0.41014</cdr:y>
    </cdr:to>
    <cdr:cxnSp macro="">
      <cdr:nvCxnSpPr>
        <cdr:cNvPr id="9" name="Gerader Verbinder 8">
          <a:extLst xmlns:a="http://schemas.openxmlformats.org/drawingml/2006/main">
            <a:ext uri="{FF2B5EF4-FFF2-40B4-BE49-F238E27FC236}">
              <a16:creationId xmlns:a16="http://schemas.microsoft.com/office/drawing/2014/main" id="{96D65011-F8B7-D3C2-AE31-64CBF05567F8}"/>
            </a:ext>
          </a:extLst>
        </cdr:cNvPr>
        <cdr:cNvCxnSpPr/>
      </cdr:nvCxnSpPr>
      <cdr:spPr>
        <a:xfrm xmlns:a="http://schemas.openxmlformats.org/drawingml/2006/main" flipV="1">
          <a:off x="3965181" y="2466869"/>
          <a:ext cx="342000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FF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0.80207</cdr:x>
      <cdr:y>0.48132</cdr:y>
    </cdr:from>
    <cdr:to>
      <cdr:x>0.97626</cdr:x>
      <cdr:y>0.48132</cdr:y>
    </cdr:to>
    <cdr:cxnSp macro="">
      <cdr:nvCxnSpPr>
        <cdr:cNvPr id="10" name="Gerader Verbinder 9">
          <a:extLst xmlns:a="http://schemas.openxmlformats.org/drawingml/2006/main">
            <a:ext uri="{FF2B5EF4-FFF2-40B4-BE49-F238E27FC236}">
              <a16:creationId xmlns:a16="http://schemas.microsoft.com/office/drawing/2014/main" id="{424EAF23-E727-BD81-DD6B-EBBFC6CC93CF}"/>
            </a:ext>
          </a:extLst>
        </cdr:cNvPr>
        <cdr:cNvCxnSpPr/>
      </cdr:nvCxnSpPr>
      <cdr:spPr>
        <a:xfrm xmlns:a="http://schemas.openxmlformats.org/drawingml/2006/main">
          <a:off x="7459466" y="2894958"/>
          <a:ext cx="162000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FF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0.05264</cdr:x>
      <cdr:y>0.31094</cdr:y>
    </cdr:from>
    <cdr:to>
      <cdr:x>0.42037</cdr:x>
      <cdr:y>0.31094</cdr:y>
    </cdr:to>
    <cdr:cxnSp macro="">
      <cdr:nvCxnSpPr>
        <cdr:cNvPr id="12" name="Gerader Verbinder 11">
          <a:extLst xmlns:a="http://schemas.openxmlformats.org/drawingml/2006/main">
            <a:ext uri="{FF2B5EF4-FFF2-40B4-BE49-F238E27FC236}">
              <a16:creationId xmlns:a16="http://schemas.microsoft.com/office/drawing/2014/main" id="{6D13CC44-330A-95FA-6243-6DFCB124AC15}"/>
            </a:ext>
          </a:extLst>
        </cdr:cNvPr>
        <cdr:cNvCxnSpPr/>
      </cdr:nvCxnSpPr>
      <cdr:spPr>
        <a:xfrm xmlns:a="http://schemas.openxmlformats.org/drawingml/2006/main" flipV="1">
          <a:off x="489590" y="1870183"/>
          <a:ext cx="3420000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FF00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09EB399-8F72-F80D-8ED9-85DC44999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EB5925E-2DBA-5DC1-A510-4FF9A91F7E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0253" cy="6014663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B968F4-81D4-CFCE-B094-F824488FAF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isra.gov.uk/publications/monthly-deaths" TargetMode="External"/><Relationship Id="rId1" Type="http://schemas.openxmlformats.org/officeDocument/2006/relationships/hyperlink" Target="https://www.nisra.gov.uk/publications/monthly-birth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rscotland.gov.uk/statistics-and-data/statistics/statistics-by-theme/vital-events/general-publications/weekly-and-monthly-data-on-births-and-deaths/monthly-data-on-births-and-deaths-registered-in-scotland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cb.se/en/finding-statistics/statistics-by-subject-area/population/population-composition/population-statistics/pong/tables-and-graphs/population-statistics---month-quarter-half-year/population-statistics-2020-2023-month-and-1998-2022-year/" TargetMode="External"/><Relationship Id="rId1" Type="http://schemas.openxmlformats.org/officeDocument/2006/relationships/hyperlink" Target="https://www.scb.se/en/finding-statistics/statistics-by-subject-area/population/population-composition/population-statistics/pong/tables-and-graphs/births-and-deaths/preliminary-statistics-on-deaths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pt/xportal/xmain?xpgid=ine_tema&amp;xpid=INE&amp;tema_cod=1115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e.es/dyngs/INEbase/en/operacion.htm?c=Estadistica_C&amp;cid=1254736177079&amp;menu=ultiDatos&amp;idp=1254735573002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s.nl/en-gb/figures/detail/83474ENG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bel.fgov.be/en/themes/population/mortality-life-expectancy-and-causes-death/mortality" TargetMode="External"/><Relationship Id="rId1" Type="http://schemas.openxmlformats.org/officeDocument/2006/relationships/hyperlink" Target="https://statbel.fgov.be/en/themes/population/births-and-fertility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stikkbank.fhi.no/mfr/" TargetMode="External"/><Relationship Id="rId2" Type="http://schemas.openxmlformats.org/officeDocument/2006/relationships/hyperlink" Target="https://www.ssb.no/en/statbank/table/12983/tableViewLayout1/" TargetMode="External"/><Relationship Id="rId1" Type="http://schemas.openxmlformats.org/officeDocument/2006/relationships/hyperlink" Target="https://www.ssb.no/en/statbank/list/fodt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conomy.com/israel/deaths" TargetMode="External"/><Relationship Id="rId1" Type="http://schemas.openxmlformats.org/officeDocument/2006/relationships/hyperlink" Target="https://www.economy.com/israel/births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viewhtml.aspx?il=blank&amp;vh=0000&amp;vf=0&amp;vcq=1100&amp;graph=0&amp;view-metadata=1&amp;lang=en&amp;QueryId=18958&amp;metadata=DCIS_POPORESBIL1" TargetMode="External"/><Relationship Id="rId2" Type="http://schemas.openxmlformats.org/officeDocument/2006/relationships/hyperlink" Target="https://www.economy.com/italy/deaths" TargetMode="External"/><Relationship Id="rId1" Type="http://schemas.openxmlformats.org/officeDocument/2006/relationships/hyperlink" Target="https://www.economy.com/italy/birth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bank.dk/statbank5a/SelectVarVal/Define.asp?Maintable=BEV3A&amp;PLanguage=1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fi/en/statistics/vamuu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.gov.pl/en/topics/other-studies/informations-on-socio-economic-situation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andmed.stat.ee/en/stat/rahvastik__rahvastikusundmused__sunnid/RV061" TargetMode="External"/><Relationship Id="rId1" Type="http://schemas.openxmlformats.org/officeDocument/2006/relationships/hyperlink" Target="https://andmed.stat.ee/en/stat/rahvastik__rahvastikusundmused__surmad/RV04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stat.gov.lv/pxweb/en/OSP_PUB/START__POP__ID__IDS/IDS010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s://osp.stat.gov.lt/web/guest/statistiniu-rodikliu-analize?hash=e448cca6-6efc-41ec-9541-909738fa8036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s://insse.ro/cms/en/comunicate-de-presa-view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s://pxweb.stat.si/SiStatData/pxweb/en/Data/-/05J1031S.px/table/tableViewLayout2/" TargetMode="External"/><Relationship Id="rId1" Type="http://schemas.openxmlformats.org/officeDocument/2006/relationships/hyperlink" Target="https://pxweb.stat.si/SiStatData/pxweb/en/Data/-/05L1018S.px/table/tableViewLayout2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zso.cz/csu/czso/oby_ts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cube.statistics.sk/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sh.hu/population-and-vital-events" TargetMode="External"/><Relationship Id="rId2" Type="http://schemas.openxmlformats.org/officeDocument/2006/relationships/hyperlink" Target="https://data.un.org/Data.aspx?d=POP&amp;f=tableCode%3A55" TargetMode="External"/><Relationship Id="rId1" Type="http://schemas.openxmlformats.org/officeDocument/2006/relationships/hyperlink" Target="https://data.un.org/Data.aspx?d=POP&amp;f=tableCode:65" TargetMode="External"/><Relationship Id="rId4" Type="http://schemas.openxmlformats.org/officeDocument/2006/relationships/hyperlink" Target="https://www.ksh.hu/stadat_files/nep/en/nep0064.html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s://bhas.gov.ba/Calendar/Category?id=14&amp;page=2&amp;statGroup=14&amp;tabId=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t.gov.rs/en-us/oblasti/stanovnistvo/rodjeni-i-umrli/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s://web.dzs.hr/PXWeb/Selection.aspx?px_path=Stanovni%c5%a1tvo__Vitalna%20statistika__Ro%c4%91eni&amp;px_tableid=SV112.px&amp;px_language=en&amp;px_db=Stanovni%c5%a1tvo&amp;rxid=90bebdac-b07b-4ba0-a426-101a2afd47f4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at.gov.mk/PrethodniSoopstenijaOblast_en.aspx?id=8&amp;rbrObl=2" TargetMode="External"/><Relationship Id="rId1" Type="http://schemas.openxmlformats.org/officeDocument/2006/relationships/hyperlink" Target="https://www.stat.gov.mk/OblastOpsto_en.aspx?id=2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stat.nsi.bg/infostat/pages/reports/query.jsf?x_2=1063" TargetMode="External"/><Relationship Id="rId1" Type="http://schemas.openxmlformats.org/officeDocument/2006/relationships/hyperlink" Target="https://data.un.org/Data.aspx?d=POP&amp;f=tableCode%3A55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tuik.gov.tr/Bulten/Index?p=Birth-Statistics-2021-45547&amp;dil=2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t.gov.al/en/themes/demography-and-social-indicators/births-deaths-and-marriages/" TargetMode="External"/><Relationship Id="rId2" Type="http://schemas.openxmlformats.org/officeDocument/2006/relationships/hyperlink" Target="https://data.un.org/Data.aspx?d=POP&amp;f=tableCode%3A55" TargetMode="External"/><Relationship Id="rId1" Type="http://schemas.openxmlformats.org/officeDocument/2006/relationships/hyperlink" Target="https://www.cso.ie/en/statistics/birthsdeathsandmarriages/vitalstatistics/" TargetMode="External"/><Relationship Id="rId5" Type="http://schemas.openxmlformats.org/officeDocument/2006/relationships/hyperlink" Target="https://askdata.rks-gov.net/pxweb/en/ASKdata/ASKdata__Population__Births%20and%20deaths/" TargetMode="External"/><Relationship Id="rId4" Type="http://schemas.openxmlformats.org/officeDocument/2006/relationships/hyperlink" Target="https://statistica.gov.md/en/statistic_indicator_details/3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Themen/Gesellschaft-Umwelt/Bevoelkerung/Geburten/geburten-aktuell.html" TargetMode="External"/><Relationship Id="rId2" Type="http://schemas.openxmlformats.org/officeDocument/2006/relationships/hyperlink" Target="https://www.destatis.de/DE/Themen/Gesellschaft-Umwelt/Bevoelkerung/Sterbefaelle-Lebenserwartung/Tabellen/sonderauswertung-sterbefaelle.html?nn=209016" TargetMode="External"/><Relationship Id="rId1" Type="http://schemas.openxmlformats.org/officeDocument/2006/relationships/hyperlink" Target="https://www.destatis.de/DE/Themen/Gesellschaft-Umwelt/Bevoelkerung/Geburten/Tabellen/lebendgeborene-vorl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see.fr/en/statistiques/serie/001641603" TargetMode="External"/><Relationship Id="rId1" Type="http://schemas.openxmlformats.org/officeDocument/2006/relationships/hyperlink" Target="https://www.insee.fr/en/statistiques/serie/00164160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fs.admin.ch/bfs/de/home/statistiken/bevoelkerung/geburten-todesfaelle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.at/statistiken/bevoelkerung-und-soziales/bevoelkerung/geburten/demographische-merkmale-von-geborenen" TargetMode="External"/><Relationship Id="rId2" Type="http://schemas.openxmlformats.org/officeDocument/2006/relationships/hyperlink" Target="https://www.economy.com/austria/deaths" TargetMode="External"/><Relationship Id="rId1" Type="http://schemas.openxmlformats.org/officeDocument/2006/relationships/hyperlink" Target="https://www.economy.com/austria/birth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ns.gov.uk/peoplepopulationandcommunity/birthsdeathsandmarriages/livebirths/datasets/birthsummarytables" TargetMode="External"/><Relationship Id="rId2" Type="http://schemas.openxmlformats.org/officeDocument/2006/relationships/hyperlink" Target="https://assets.publishing.service.gov.uk/government/uploads/system/uploads/attachment_data/file/1139990/vaccine-surveillance-report-2023-week-9.pdf" TargetMode="External"/><Relationship Id="rId1" Type="http://schemas.openxmlformats.org/officeDocument/2006/relationships/hyperlink" Target="https://www.ons.gov.uk/peoplepopulationandcommunity/birthsdeathsandmarriages/deaths/datasets/monthlymortalityanalysisenglandandw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81203-EBF3-4F34-9A56-446CF486909B}">
  <dimension ref="B1:W65"/>
  <sheetViews>
    <sheetView tabSelected="1" workbookViewId="0">
      <selection activeCell="B29" sqref="B29"/>
    </sheetView>
  </sheetViews>
  <sheetFormatPr baseColWidth="10" defaultRowHeight="15"/>
  <cols>
    <col min="1" max="1" width="5.7109375" customWidth="1"/>
    <col min="2" max="2" width="22.85546875" customWidth="1"/>
    <col min="15" max="15" width="5.7109375" customWidth="1"/>
  </cols>
  <sheetData>
    <row r="1" spans="2:23">
      <c r="C1" s="13">
        <v>2022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4">
        <v>2023</v>
      </c>
      <c r="Q1" s="14"/>
      <c r="R1" s="14"/>
      <c r="S1" s="14"/>
      <c r="T1" s="14"/>
      <c r="U1" s="14"/>
      <c r="V1" s="14"/>
      <c r="W1" s="14"/>
    </row>
    <row r="2" spans="2:23">
      <c r="B2" s="16" t="s">
        <v>168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P2" s="14" t="s">
        <v>8</v>
      </c>
      <c r="Q2" s="14" t="s">
        <v>9</v>
      </c>
      <c r="R2" s="14" t="s">
        <v>10</v>
      </c>
      <c r="S2" s="14" t="s">
        <v>11</v>
      </c>
      <c r="T2" s="14" t="s">
        <v>12</v>
      </c>
      <c r="U2" s="14" t="s">
        <v>13</v>
      </c>
      <c r="V2" s="14" t="s">
        <v>14</v>
      </c>
      <c r="W2" s="14" t="s">
        <v>15</v>
      </c>
    </row>
    <row r="3" spans="2:23">
      <c r="B3" s="3" t="s">
        <v>38</v>
      </c>
      <c r="C3" s="9">
        <f>Germany!L2/Germany!R2</f>
        <v>0.91533976930792382</v>
      </c>
      <c r="D3" s="9">
        <f>Germany!L3/Germany!R3</f>
        <v>0.91329136090047969</v>
      </c>
      <c r="E3" s="9">
        <f>Germany!L4/Germany!R4</f>
        <v>0.91488321360063185</v>
      </c>
      <c r="F3" s="9">
        <f>Germany!L5/Germany!R5</f>
        <v>0.92013221056714778</v>
      </c>
      <c r="G3" s="9">
        <f>Germany!L6/Germany!R6</f>
        <v>0.92868991547330193</v>
      </c>
      <c r="H3" s="9">
        <f>Germany!L7/Germany!R7</f>
        <v>0.93708973848121968</v>
      </c>
      <c r="I3" s="9">
        <f>Germany!L8/Germany!R8</f>
        <v>0.93951053348011881</v>
      </c>
      <c r="J3" s="9">
        <f>Germany!L9/Germany!R9</f>
        <v>0.94103735380827425</v>
      </c>
      <c r="K3" s="9">
        <f>Germany!L10/Germany!R10</f>
        <v>0.94344867038504576</v>
      </c>
      <c r="L3" s="9">
        <f>Germany!L11/Germany!R11</f>
        <v>0.94417482337634828</v>
      </c>
      <c r="M3" s="9">
        <f>Germany!L12/Germany!R12</f>
        <v>0.94308608033279306</v>
      </c>
      <c r="N3" s="9">
        <f>Germany!L13/Germany!R13</f>
        <v>0.94135693936938447</v>
      </c>
      <c r="P3" s="9">
        <f>Germany!K2/Germany!R2</f>
        <v>0.88944959879638918</v>
      </c>
      <c r="Q3" s="9">
        <f>Germany!K3/Germany!R3</f>
        <v>0.89020109302079342</v>
      </c>
      <c r="R3" s="9">
        <f>Germany!K4/Germany!R4</f>
        <v>0.89202564088786673</v>
      </c>
      <c r="S3" s="9">
        <f>Germany!K5/Germany!R5</f>
        <v>0.88446121769488129</v>
      </c>
      <c r="T3" s="9">
        <f>Germany!K6/Germany!R6</f>
        <v>0.87497978019886768</v>
      </c>
      <c r="U3" s="9">
        <f>Germany!K7/Germany!R7</f>
        <v>0.87992575970471654</v>
      </c>
      <c r="V3" s="9"/>
      <c r="W3" s="9"/>
    </row>
    <row r="4" spans="2:23">
      <c r="B4" s="3" t="s">
        <v>39</v>
      </c>
      <c r="C4" s="9">
        <f>France!L2/France!R2</f>
        <v>0.9606834349593496</v>
      </c>
      <c r="D4" s="9">
        <f>France!L3/France!R3</f>
        <v>0.98230006486887222</v>
      </c>
      <c r="E4" s="9">
        <f>France!L4/France!R4</f>
        <v>0.99253497130559543</v>
      </c>
      <c r="F4" s="9">
        <f>France!L5/France!R5</f>
        <v>0.98967751181248398</v>
      </c>
      <c r="G4" s="9">
        <f>France!L6/France!R6</f>
        <v>0.98680821221195936</v>
      </c>
      <c r="H4" s="9">
        <f>France!L7/France!R7</f>
        <v>0.98541259513973067</v>
      </c>
      <c r="I4" s="9">
        <f>France!L8/France!R8</f>
        <v>0.9803966992693357</v>
      </c>
      <c r="J4" s="9">
        <f>France!L9/France!R9</f>
        <v>0.9787007561683454</v>
      </c>
      <c r="K4" s="9">
        <f>France!L10/France!R10</f>
        <v>0.97302369557065393</v>
      </c>
      <c r="L4" s="9">
        <f>France!L11/France!R11</f>
        <v>0.96714506857836513</v>
      </c>
      <c r="M4" s="9">
        <f>France!L12/France!R12</f>
        <v>0.96638789350034615</v>
      </c>
      <c r="N4" s="9">
        <f>France!L13/France!R13</f>
        <v>0.96405148510120353</v>
      </c>
      <c r="P4" s="9">
        <f>France!K2/France!R2</f>
        <v>0.90193089430894313</v>
      </c>
      <c r="Q4" s="9">
        <f>France!K3/France!R3</f>
        <v>0.92248590997548463</v>
      </c>
      <c r="R4" s="9">
        <f>France!K4/France!R4</f>
        <v>0.92976596126255384</v>
      </c>
      <c r="S4" s="9">
        <f>France!K5/France!R5</f>
        <v>0.92603130044805249</v>
      </c>
      <c r="T4" s="9">
        <f>France!K6/France!R6</f>
        <v>0.92033409889353834</v>
      </c>
      <c r="U4" s="9">
        <f>France!K7/France!R7</f>
        <v>0.91834406704653837</v>
      </c>
      <c r="V4" s="9">
        <f>France!K8/France!R8</f>
        <v>0.91112954116878486</v>
      </c>
      <c r="W4" s="9"/>
    </row>
    <row r="5" spans="2:23">
      <c r="B5" s="3" t="s">
        <v>40</v>
      </c>
      <c r="C5" s="9">
        <f>Switzerland!L2/Switzerland!R2</f>
        <v>0.95680375379519733</v>
      </c>
      <c r="D5" s="9">
        <f>Switzerland!L3/Switzerland!R3</f>
        <v>0.94471887258462883</v>
      </c>
      <c r="E5" s="9">
        <f>Switzerland!L4/Switzerland!R4</f>
        <v>0.94105273222737484</v>
      </c>
      <c r="F5" s="9">
        <f>Switzerland!L5/Switzerland!R5</f>
        <v>0.945364771548177</v>
      </c>
      <c r="G5" s="9">
        <f>Switzerland!L6/Switzerland!R6</f>
        <v>0.9447845836977683</v>
      </c>
      <c r="H5" s="9">
        <f>Switzerland!L7/Switzerland!R7</f>
        <v>0.94702125675927651</v>
      </c>
      <c r="I5" s="9">
        <f>Switzerland!L8/Switzerland!R8</f>
        <v>0.94779710487910696</v>
      </c>
      <c r="J5" s="9">
        <f>Switzerland!L9/Switzerland!R9</f>
        <v>0.94871926668380024</v>
      </c>
      <c r="K5" s="9">
        <f>Switzerland!L10/Switzerland!R10</f>
        <v>0.94859805990314694</v>
      </c>
      <c r="L5" s="9">
        <f>Switzerland!L11/Switzerland!R11</f>
        <v>0.94648117839607204</v>
      </c>
      <c r="M5" s="9">
        <f>Switzerland!L12/Switzerland!R12</f>
        <v>0.94393745097795101</v>
      </c>
      <c r="N5" s="9">
        <f>Switzerland!L13/Switzerland!R13</f>
        <v>0.94266488138153604</v>
      </c>
      <c r="P5" s="9">
        <f>Switzerland!K2/Switzerland!R2</f>
        <v>0.87537951973502626</v>
      </c>
      <c r="Q5" s="9">
        <f>Switzerland!K3/Switzerland!R3</f>
        <v>0.88762167659450819</v>
      </c>
      <c r="R5" s="9">
        <f>Switzerland!K4/Switzerland!R4</f>
        <v>0.89377061720131945</v>
      </c>
      <c r="S5" s="9">
        <f>Switzerland!K5/Switzerland!R5</f>
        <v>0.89051486636373389</v>
      </c>
      <c r="T5" s="9">
        <f>Switzerland!K6/Switzerland!R6</f>
        <v>0.8925598848855909</v>
      </c>
      <c r="U5" s="9">
        <f>Switzerland!K7/Switzerland!R7</f>
        <v>0.88905463360059667</v>
      </c>
      <c r="V5" s="9"/>
      <c r="W5" s="9"/>
    </row>
    <row r="6" spans="2:23">
      <c r="B6" s="3" t="s">
        <v>41</v>
      </c>
      <c r="C6" s="9">
        <f>Austria!L2/Austria!R2</f>
        <v>0.93906250000000002</v>
      </c>
      <c r="D6" s="9">
        <f>Austria!L3/Austria!R3</f>
        <v>0.94373986137737798</v>
      </c>
      <c r="E6" s="9">
        <f>Austria!L4/Austria!R4</f>
        <v>0.9311979872266305</v>
      </c>
      <c r="F6" s="9">
        <f>Austria!L5/Austria!R5</f>
        <v>0.93554744525547451</v>
      </c>
      <c r="G6" s="9">
        <f>Austria!L6/Austria!R6</f>
        <v>0.9458011065728108</v>
      </c>
      <c r="H6" s="9">
        <f>Austria!L7/Austria!R7</f>
        <v>0.95422315910506394</v>
      </c>
      <c r="I6" s="9">
        <f>Austria!L8/Austria!R8</f>
        <v>0.95957735360200802</v>
      </c>
      <c r="J6" s="9">
        <f>Austria!L9/Austria!R9</f>
        <v>0.96450088703869596</v>
      </c>
      <c r="K6" s="9">
        <f>Austria!L10/Austria!R10</f>
        <v>0.96426973572563601</v>
      </c>
      <c r="L6" s="9">
        <f>Austria!L11/Austria!R11</f>
        <v>0.96650134382533037</v>
      </c>
      <c r="M6" s="9">
        <f>Austria!L12/Austria!R12</f>
        <v>0.96779104136802441</v>
      </c>
      <c r="N6" s="9">
        <f>Austria!L13/Austria!R13</f>
        <v>0.9660022213129128</v>
      </c>
      <c r="P6" s="9">
        <f>Austria!K2/Austria!R2</f>
        <v>0.91946022727272725</v>
      </c>
      <c r="Q6" s="9">
        <f>Austria!K3/Austria!R3</f>
        <v>0.9057661111930394</v>
      </c>
      <c r="R6" s="9">
        <f>Austria!K4/Austria!R4</f>
        <v>0.89902264370040641</v>
      </c>
      <c r="S6" s="9">
        <f>Austria!K5/Austria!R5</f>
        <v>0.90361313868613136</v>
      </c>
      <c r="T6" s="9">
        <f>Austria!K6/Austria!R6</f>
        <v>0.9096781669128936</v>
      </c>
      <c r="U6" s="9">
        <f>Austria!K7/Austria!R7</f>
        <v>0.91021894313227614</v>
      </c>
      <c r="V6" s="9"/>
      <c r="W6" s="9"/>
    </row>
    <row r="7" spans="2:23">
      <c r="B7" s="3" t="s">
        <v>43</v>
      </c>
      <c r="C7" s="9">
        <f>NorthernIreland!L2/NorthernIreland!R2</f>
        <v>0.89401165871754107</v>
      </c>
      <c r="D7" s="9">
        <f>NorthernIreland!L3/NorthernIreland!R3</f>
        <v>0.92266741384141215</v>
      </c>
      <c r="E7" s="9">
        <f>NorthernIreland!L4/NorthernIreland!R4</f>
        <v>0.94078212290502794</v>
      </c>
      <c r="F7" s="9">
        <f>NorthernIreland!L5/NorthernIreland!R5</f>
        <v>0.93487658625017434</v>
      </c>
      <c r="G7" s="9">
        <f>NorthernIreland!L6/NorthernIreland!R6</f>
        <v>0.91783216783216781</v>
      </c>
      <c r="H7" s="9">
        <f>NorthernIreland!L7/NorthernIreland!R7</f>
        <v>0.92039937711825592</v>
      </c>
      <c r="I7" s="9">
        <f>NorthernIreland!L8/NorthernIreland!R8</f>
        <v>0.91883066397138857</v>
      </c>
      <c r="J7" s="9">
        <f>NorthernIreland!L9/NorthernIreland!R9</f>
        <v>0.91640325509449194</v>
      </c>
      <c r="K7" s="9">
        <f>NorthernIreland!L10/NorthernIreland!R10</f>
        <v>0.91505012754345372</v>
      </c>
      <c r="L7" s="9">
        <f>NorthernIreland!L11/NorthernIreland!R11</f>
        <v>0.91626743319493242</v>
      </c>
      <c r="M7" s="9">
        <f>NorthernIreland!L12/NorthernIreland!R12</f>
        <v>0.91248241401057584</v>
      </c>
      <c r="N7" s="9">
        <f>NorthernIreland!L13/NorthernIreland!R13</f>
        <v>0.9145455355948825</v>
      </c>
      <c r="P7" s="9">
        <f>NorthernIreland!K2/NorthernIreland!R2</f>
        <v>0.89560148383677796</v>
      </c>
      <c r="Q7" s="9">
        <f>NorthernIreland!K3/NorthernIreland!R3</f>
        <v>0.89212664611936121</v>
      </c>
      <c r="R7" s="9">
        <f>NorthernIreland!K4/NorthernIreland!R4</f>
        <v>0.89683426443202985</v>
      </c>
      <c r="S7" s="9">
        <f>NorthernIreland!K5/NorthernIreland!R5</f>
        <v>0.87853855808116021</v>
      </c>
      <c r="T7" s="9">
        <f>NorthernIreland!K6/NorthernIreland!R6</f>
        <v>0.863090034965035</v>
      </c>
      <c r="U7" s="9">
        <f>NorthernIreland!K7/NorthernIreland!R7</f>
        <v>0.8765228542639919</v>
      </c>
      <c r="V7" s="9"/>
      <c r="W7" s="9"/>
    </row>
    <row r="8" spans="2:23">
      <c r="B8" s="3" t="s">
        <v>74</v>
      </c>
      <c r="C8" s="9">
        <f>Scotland!L2/Scotland!R2</f>
        <v>0.93024366937410419</v>
      </c>
      <c r="D8" s="9">
        <f>Scotland!L3/Scotland!R3</f>
        <v>0.93735000631552357</v>
      </c>
      <c r="E8" s="9">
        <f>Scotland!L4/Scotland!R4</f>
        <v>0.94081564986737398</v>
      </c>
      <c r="F8" s="9">
        <f>Scotland!L5/Scotland!R5</f>
        <v>0.93721276860017388</v>
      </c>
      <c r="G8" s="9">
        <f>Scotland!L6/Scotland!R6</f>
        <v>0.92957538824454489</v>
      </c>
      <c r="H8" s="9">
        <f>Scotland!L7/Scotland!R7</f>
        <v>0.93226505334586929</v>
      </c>
      <c r="I8" s="9">
        <f>Scotland!L8/Scotland!R8</f>
        <v>0.92664732697886454</v>
      </c>
      <c r="J8" s="9">
        <f>Scotland!L9/Scotland!R9</f>
        <v>0.9302074265301834</v>
      </c>
      <c r="K8" s="9">
        <f>Scotland!L10/Scotland!R10</f>
        <v>0.93052346426579557</v>
      </c>
      <c r="L8" s="9">
        <f>Scotland!L11/Scotland!R11</f>
        <v>0.9338145660539714</v>
      </c>
      <c r="M8" s="9">
        <f>Scotland!L12/Scotland!R12</f>
        <v>0.93741511500547647</v>
      </c>
      <c r="N8" s="9">
        <f>Scotland!L13/Scotland!R13</f>
        <v>0.9419030099658372</v>
      </c>
      <c r="P8" s="9">
        <f>Scotland!K2/Scotland!R2</f>
        <v>0.86622073578595316</v>
      </c>
      <c r="Q8" s="9">
        <f>Scotland!K3/Scotland!R3</f>
        <v>0.88568902362005808</v>
      </c>
      <c r="R8" s="9">
        <f>Scotland!K4/Scotland!R4</f>
        <v>0.89762931034482762</v>
      </c>
      <c r="S8" s="9">
        <f>Scotland!K5/Scotland!R5</f>
        <v>0.89386411625884987</v>
      </c>
      <c r="T8" s="9">
        <f>Scotland!K6/Scotland!R6</f>
        <v>0.89871240416748577</v>
      </c>
      <c r="U8" s="9">
        <f>Scotland!K7/Scotland!R7</f>
        <v>0.90581694804398483</v>
      </c>
      <c r="V8" s="9">
        <f>Scotland!K8/Scotland!R8</f>
        <v>0.90250725238292584</v>
      </c>
      <c r="W8" s="9"/>
    </row>
    <row r="9" spans="2:23">
      <c r="B9" s="3" t="s">
        <v>44</v>
      </c>
      <c r="C9" s="9">
        <f>Sweden!L2/Sweden!R2</f>
        <v>0.93952165209145511</v>
      </c>
      <c r="D9" s="9">
        <f>Sweden!L3/Sweden!R3</f>
        <v>0.94696599967463801</v>
      </c>
      <c r="E9" s="9">
        <f>Sweden!L4/Sweden!R4</f>
        <v>0.94354381990655534</v>
      </c>
      <c r="F9" s="9">
        <f>Sweden!L5/Sweden!R5</f>
        <v>0.92580123186136343</v>
      </c>
      <c r="G9" s="9">
        <f>Sweden!L6/Sweden!R6</f>
        <v>0.92713092151294396</v>
      </c>
      <c r="H9" s="9">
        <f>Sweden!L7/Sweden!R7</f>
        <v>0.93134043134043132</v>
      </c>
      <c r="I9" s="9">
        <f>Sweden!L8/Sweden!R8</f>
        <v>0.92371826419245573</v>
      </c>
      <c r="J9" s="9">
        <f>Sweden!L9/Sweden!R9</f>
        <v>0.92257365083767195</v>
      </c>
      <c r="K9" s="9">
        <f>Sweden!L10/Sweden!R10</f>
        <v>0.91985563638414258</v>
      </c>
      <c r="L9" s="9">
        <f>Sweden!L11/Sweden!R11</f>
        <v>0.91521792360430954</v>
      </c>
      <c r="M9" s="9">
        <f>Sweden!L12/Sweden!R12</f>
        <v>0.91324321023607991</v>
      </c>
      <c r="N9" s="9">
        <f>Sweden!L13/Sweden!R13</f>
        <v>0.91452372012608818</v>
      </c>
      <c r="P9" s="9">
        <f>Sweden!K2/Sweden!R2</f>
        <v>0.87219471077863242</v>
      </c>
      <c r="Q9" s="9">
        <f>Sweden!K3/Sweden!R3</f>
        <v>0.87880266796811457</v>
      </c>
      <c r="R9" s="9">
        <f>Sweden!K4/Sweden!R4</f>
        <v>0.8825215913917599</v>
      </c>
      <c r="S9" s="9">
        <f>Sweden!K5/Sweden!R5</f>
        <v>0.86958450777742979</v>
      </c>
      <c r="T9" s="9">
        <f>Sweden!K6/Sweden!R6</f>
        <v>0.87743342799522572</v>
      </c>
      <c r="U9" s="9">
        <f>Sweden!K7/Sweden!R7</f>
        <v>0.88030644280644277</v>
      </c>
      <c r="V9" s="9">
        <f>Sweden!K8/Sweden!R8</f>
        <v>0.87654517557826472</v>
      </c>
      <c r="W9" s="9"/>
    </row>
    <row r="10" spans="2:23">
      <c r="B10" s="3" t="s">
        <v>45</v>
      </c>
      <c r="C10" s="9">
        <f>Portugal!L2/Portugal!R2</f>
        <v>0.89051399916422902</v>
      </c>
      <c r="D10" s="9">
        <f>Portugal!L3/Portugal!R3</f>
        <v>0.92270037261635129</v>
      </c>
      <c r="E10" s="9">
        <f>Portugal!L4/Portugal!R4</f>
        <v>0.93462820698651983</v>
      </c>
      <c r="F10" s="9">
        <f>Portugal!L5/Portugal!R5</f>
        <v>0.92886725277919058</v>
      </c>
      <c r="G10" s="9">
        <f>Portugal!L6/Portugal!R6</f>
        <v>0.93545046599930959</v>
      </c>
      <c r="H10" s="9">
        <f>Portugal!L7/Portugal!R7</f>
        <v>0.94392995453780093</v>
      </c>
      <c r="I10" s="9">
        <f>Portugal!L8/Portugal!R8</f>
        <v>0.94443315725314914</v>
      </c>
      <c r="J10" s="9">
        <f>Portugal!L9/Portugal!R9</f>
        <v>0.95464732560396703</v>
      </c>
      <c r="K10" s="9">
        <f>Portugal!L10/Portugal!R10</f>
        <v>0.95735941471882946</v>
      </c>
      <c r="L10" s="9">
        <f>Portugal!L11/Portugal!R11</f>
        <v>0.95909898406706273</v>
      </c>
      <c r="M10" s="9">
        <f>Portugal!L12/Portugal!R12</f>
        <v>0.96424643159664714</v>
      </c>
      <c r="N10" s="9">
        <f>Portugal!L13/Portugal!R13</f>
        <v>0.96769737911182296</v>
      </c>
      <c r="P10" s="9">
        <f>Portugal!K2/Portugal!R2</f>
        <v>1.0022287226633235</v>
      </c>
      <c r="Q10" s="9">
        <f>Portugal!K3/Portugal!R3</f>
        <v>0.97990794184262442</v>
      </c>
      <c r="R10" s="9">
        <f>Portugal!K4/Portugal!R4</f>
        <v>0.98850074890080686</v>
      </c>
      <c r="S10" s="9">
        <f>Portugal!K5/Portugal!R5</f>
        <v>0.9827072585918768</v>
      </c>
      <c r="T10" s="9">
        <f>Portugal!K6/Portugal!R6</f>
        <v>0.98648026694281443</v>
      </c>
      <c r="U10" s="9">
        <f>Portugal!K7/Portugal!R7</f>
        <v>0.99119620907800732</v>
      </c>
      <c r="V10" s="9"/>
      <c r="W10" s="9"/>
    </row>
    <row r="11" spans="2:23">
      <c r="B11" s="3" t="s">
        <v>46</v>
      </c>
      <c r="C11" s="9">
        <f>Spain!L2/Spain!R2</f>
        <v>0.89791950223604899</v>
      </c>
      <c r="D11" s="9">
        <f>Spain!L3/Spain!R3</f>
        <v>0.90491904712797777</v>
      </c>
      <c r="E11" s="9">
        <f>Spain!L4/Spain!R4</f>
        <v>0.9134319830886134</v>
      </c>
      <c r="F11" s="9">
        <f>Spain!L5/Spain!R5</f>
        <v>0.90607506771572299</v>
      </c>
      <c r="G11" s="9">
        <f>Spain!L6/Spain!R6</f>
        <v>0.90644880741232781</v>
      </c>
      <c r="H11" s="9">
        <f>Spain!L7/Spain!R7</f>
        <v>0.91482046051048127</v>
      </c>
      <c r="I11" s="9">
        <f>Spain!L8/Spain!R8</f>
        <v>0.91568325470896028</v>
      </c>
      <c r="J11" s="9">
        <f>Spain!L9/Spain!R9</f>
        <v>0.91921169793007407</v>
      </c>
      <c r="K11" s="9">
        <f>Spain!L10/Spain!R10</f>
        <v>0.91815271891601502</v>
      </c>
      <c r="L11" s="9">
        <f>Spain!L11/Spain!R11</f>
        <v>0.91431733923665748</v>
      </c>
      <c r="M11" s="9">
        <f>Spain!L12/Spain!R12</f>
        <v>0.91849590658890501</v>
      </c>
      <c r="N11" s="9">
        <f>Spain!L13/Spain!R13</f>
        <v>0.9205094398001934</v>
      </c>
      <c r="P11" s="9">
        <f>Spain!K2/Spain!R2</f>
        <v>0.87452200401840685</v>
      </c>
      <c r="Q11" s="9">
        <f>Spain!K3/Spain!R3</f>
        <v>0.88441442370492596</v>
      </c>
      <c r="R11" s="9">
        <f>Spain!K4/Spain!R4</f>
        <v>0.88977889504656349</v>
      </c>
      <c r="S11" s="9">
        <f>Spain!K5/Spain!R5</f>
        <v>0.88481877982716373</v>
      </c>
      <c r="T11" s="9">
        <f>Spain!K6/Spain!R6</f>
        <v>0.88419264930458064</v>
      </c>
      <c r="U11" s="9">
        <f>Spain!K7/Spain!R7</f>
        <v>0.89184651178783048</v>
      </c>
      <c r="V11" s="9"/>
      <c r="W11" s="9"/>
    </row>
    <row r="12" spans="2:23">
      <c r="B12" s="3" t="s">
        <v>47</v>
      </c>
      <c r="C12" s="9">
        <f>Netherlands!L2/Netherlands!R2</f>
        <v>0.99340425531914889</v>
      </c>
      <c r="D12" s="9">
        <f>Netherlands!L3/Netherlands!R3</f>
        <v>1.0017244611059044</v>
      </c>
      <c r="E12" s="9">
        <f>Netherlands!L4/Netherlands!R4</f>
        <v>0.99720096108592804</v>
      </c>
      <c r="F12" s="9">
        <f>Netherlands!L5/Netherlands!R5</f>
        <v>0.98709653428528932</v>
      </c>
      <c r="G12" s="9">
        <f>Netherlands!L6/Netherlands!R6</f>
        <v>0.98678556713167342</v>
      </c>
      <c r="H12" s="9">
        <f>Netherlands!L7/Netherlands!R7</f>
        <v>0.98736657619609802</v>
      </c>
      <c r="I12" s="9">
        <f>Netherlands!L8/Netherlands!R8</f>
        <v>0.98605630908343611</v>
      </c>
      <c r="J12" s="9">
        <f>Netherlands!L9/Netherlands!R9</f>
        <v>0.98669506945369012</v>
      </c>
      <c r="K12" s="9">
        <f>Netherlands!L10/Netherlands!R10</f>
        <v>0.99094046591889562</v>
      </c>
      <c r="L12" s="9">
        <f>Netherlands!L11/Netherlands!R11</f>
        <v>0.9904942832014072</v>
      </c>
      <c r="M12" s="9">
        <f>Netherlands!L12/Netherlands!R12</f>
        <v>0.98610710785726641</v>
      </c>
      <c r="N12" s="9">
        <f>Netherlands!L13/Netherlands!R13</f>
        <v>0.98356317774634605</v>
      </c>
      <c r="P12" s="9">
        <f>Netherlands!K2/Netherlands!R2</f>
        <v>0.93446808510638302</v>
      </c>
      <c r="Q12" s="9">
        <f>Netherlands!K3/Netherlands!R3</f>
        <v>0.94972820993439555</v>
      </c>
      <c r="R12" s="9">
        <f>Netherlands!K4/Netherlands!R4</f>
        <v>0.96611428996061532</v>
      </c>
      <c r="S12" s="9">
        <f>Netherlands!K5/Netherlands!R5</f>
        <v>0.963409192324855</v>
      </c>
      <c r="T12" s="9">
        <f>Netherlands!K6/Netherlands!R6</f>
        <v>0.97201130143033732</v>
      </c>
      <c r="U12" s="9">
        <f>Netherlands!K7/Netherlands!R7</f>
        <v>0.97344303396906151</v>
      </c>
      <c r="V12" s="9">
        <f>Netherlands!K8/Netherlands!R8</f>
        <v>0.97394163584052607</v>
      </c>
      <c r="W12" s="9"/>
    </row>
    <row r="13" spans="2:23">
      <c r="B13" s="3" t="s">
        <v>48</v>
      </c>
      <c r="C13" s="9">
        <f>Belgium!L2/Belgium!R2</f>
        <v>0.96723325824288342</v>
      </c>
      <c r="D13" s="9">
        <f>Belgium!L3/Belgium!R3</f>
        <v>0.99869451697127942</v>
      </c>
      <c r="E13" s="9">
        <f>Belgium!L4/Belgium!R4</f>
        <v>0.99960728311317382</v>
      </c>
      <c r="F13" s="9">
        <f>Belgium!L5/Belgium!R5</f>
        <v>0.9915005861664713</v>
      </c>
      <c r="G13" s="9">
        <f>Belgium!L6/Belgium!R6</f>
        <v>0.99025755407793958</v>
      </c>
      <c r="H13" s="9">
        <f>Belgium!L7/Belgium!R7</f>
        <v>0.98915828554496177</v>
      </c>
      <c r="I13" s="9">
        <f>Belgium!L8/Belgium!R8</f>
        <v>0.97959902544984878</v>
      </c>
      <c r="J13" s="9">
        <f>Belgium!L9/Belgium!R9</f>
        <v>0.97722488038277511</v>
      </c>
      <c r="K13" s="9">
        <f>Belgium!L10/Belgium!R10</f>
        <v>0.97747732445561708</v>
      </c>
      <c r="L13" s="9">
        <f>Belgium!L11/Belgium!R11</f>
        <v>0.97243018660923797</v>
      </c>
      <c r="M13" s="9">
        <f>Belgium!L12/Belgium!R12</f>
        <v>0.96865885838618582</v>
      </c>
      <c r="N13" s="9">
        <f>Belgium!L13/Belgium!R13</f>
        <v>0.96428692699490659</v>
      </c>
      <c r="P13" s="9">
        <f>Belgium!K2/Belgium!R2</f>
        <v>0.94245340978906411</v>
      </c>
      <c r="Q13" s="9">
        <f>Belgium!K3/Belgium!R3</f>
        <v>0.9642624020887729</v>
      </c>
      <c r="R13" s="9">
        <f>Belgium!K4/Belgium!R4</f>
        <v>0.9703320242770439</v>
      </c>
      <c r="S13" s="9">
        <f>Belgium!K5/Belgium!R5</f>
        <v>0.96392411808590006</v>
      </c>
      <c r="T13" s="9">
        <f>Belgium!K6/Belgium!R6</f>
        <v>0.96050416631596669</v>
      </c>
      <c r="U13" s="9">
        <f>Belgium!K7/Belgium!R7</f>
        <v>0.96032838890728767</v>
      </c>
      <c r="V13" s="9">
        <f>Belgium!K8/Belgium!R8</f>
        <v>0.94995156603164355</v>
      </c>
      <c r="W13" s="9"/>
    </row>
    <row r="14" spans="2:23">
      <c r="B14" s="3" t="s">
        <v>49</v>
      </c>
      <c r="C14" s="9">
        <f>Norway!L2/Norway!R2</f>
        <v>0.94851007887817707</v>
      </c>
      <c r="D14" s="9">
        <f>Norway!L3/Norway!R3</f>
        <v>0.94952574525745259</v>
      </c>
      <c r="E14" s="9">
        <f>Norway!L4/Norway!R4</f>
        <v>0.95921562779600356</v>
      </c>
      <c r="F14" s="9">
        <f>Norway!L5/Norway!R5</f>
        <v>0.94892249736856682</v>
      </c>
      <c r="G14" s="9">
        <f>Norway!L6/Norway!R6</f>
        <v>0.93894059319822565</v>
      </c>
      <c r="H14" s="9">
        <f>Norway!L7/Norway!R7</f>
        <v>0.93620905673885801</v>
      </c>
      <c r="I14" s="9">
        <f>Norway!L8/Norway!R8</f>
        <v>0.9343944217068364</v>
      </c>
      <c r="J14" s="9">
        <f>Norway!L9/Norway!R9</f>
        <v>0.93073649926455138</v>
      </c>
      <c r="K14" s="9">
        <f>Norway!L10/Norway!R10</f>
        <v>0.93278175104005978</v>
      </c>
      <c r="L14" s="9">
        <f>Norway!L11/Norway!R11</f>
        <v>0.93453777073428423</v>
      </c>
      <c r="M14" s="9">
        <f>Norway!L12/Norway!R12</f>
        <v>0.93325015595757954</v>
      </c>
      <c r="N14" s="9">
        <f>Norway!L13/Norway!R13</f>
        <v>0.93396226415094341</v>
      </c>
      <c r="P14" s="9">
        <f>Norway!K2/Norway!R2</f>
        <v>0.89658194566170024</v>
      </c>
      <c r="Q14" s="9">
        <f>Norway!K3/Norway!R3</f>
        <v>0.90345528455284552</v>
      </c>
      <c r="R14" s="9">
        <f>Norway!K4/Norway!R4</f>
        <v>0.92521622427676709</v>
      </c>
      <c r="S14" s="9">
        <f>Norway!K5/Norway!R5</f>
        <v>0.92554429117500414</v>
      </c>
      <c r="T14" s="9">
        <f>Norway!K6/Norway!R6</f>
        <v>0.92624162825084799</v>
      </c>
      <c r="U14" s="9">
        <f>Norway!K7/Norway!R7</f>
        <v>0.92912117415428674</v>
      </c>
      <c r="V14" s="9">
        <f>Norway!K8/Norway!R8</f>
        <v>0.93087767166894042</v>
      </c>
      <c r="W14" s="9"/>
    </row>
    <row r="15" spans="2:23">
      <c r="B15" s="3" t="s">
        <v>50</v>
      </c>
      <c r="C15" s="9">
        <f>Israel!L2/Israel!R2</f>
        <v>0.97145986341966239</v>
      </c>
      <c r="D15" s="9">
        <f>Israel!L3/Israel!R3</f>
        <v>0.97689090036343684</v>
      </c>
      <c r="E15" s="9">
        <f>Israel!L4/Israel!R4</f>
        <v>0.99606236485717536</v>
      </c>
      <c r="F15" s="9">
        <f>Israel!L5/Israel!R5</f>
        <v>0.99036770105716188</v>
      </c>
      <c r="G15" s="9">
        <f>Israel!L6/Israel!R6</f>
        <v>0.99296448087431699</v>
      </c>
      <c r="H15" s="9">
        <f>Israel!L7/Israel!R7</f>
        <v>0.99444248712907291</v>
      </c>
      <c r="I15" s="9">
        <f>Israel!L8/Israel!R8</f>
        <v>0.99473476118381088</v>
      </c>
      <c r="J15" s="9">
        <f>Israel!L9/Israel!R9</f>
        <v>0.99650445910884566</v>
      </c>
      <c r="K15" s="9">
        <f>Israel!L10/Israel!R10</f>
        <v>0.99266783214204046</v>
      </c>
      <c r="L15" s="9">
        <f>Israel!L11/Israel!R11</f>
        <v>0.98741195272576598</v>
      </c>
      <c r="M15" s="9">
        <f>Israel!L12/Israel!R12</f>
        <v>0.98561609567827702</v>
      </c>
      <c r="N15" s="9">
        <f>Israel!L13/Israel!R13</f>
        <v>0.98663203519776965</v>
      </c>
      <c r="P15" s="9">
        <f>Israel!K2/Israel!R2</f>
        <v>1.000966370313104</v>
      </c>
      <c r="Q15" s="9">
        <f>Israel!K3/Israel!R3</f>
        <v>1.0007543029554962</v>
      </c>
      <c r="R15" s="9">
        <f>Israel!K4/Israel!R4</f>
        <v>0.99738249687037672</v>
      </c>
      <c r="S15" s="9">
        <f>Israel!K5/Israel!R5</f>
        <v>0.98420234659197647</v>
      </c>
      <c r="T15" s="9">
        <f>Israel!K6/Israel!R6</f>
        <v>0.98497267759562845</v>
      </c>
      <c r="U15" s="9">
        <f>Israel!K7/Israel!R7</f>
        <v>0.97755401243337237</v>
      </c>
      <c r="V15" s="9"/>
      <c r="W15" s="9"/>
    </row>
    <row r="16" spans="2:23">
      <c r="B16" s="3" t="s">
        <v>51</v>
      </c>
      <c r="C16" s="9">
        <f>Italy!L2/Italy!R2</f>
        <v>0.88331923486233521</v>
      </c>
      <c r="D16" s="9">
        <f>Italy!L3/Italy!R3</f>
        <v>0.90552775617415293</v>
      </c>
      <c r="E16" s="9">
        <f>Italy!L4/Italy!R4</f>
        <v>0.91334675249616359</v>
      </c>
      <c r="F16" s="9">
        <f>Italy!L5/Italy!R5</f>
        <v>0.90288930638465503</v>
      </c>
      <c r="G16" s="9">
        <f>Italy!L6/Italy!R6</f>
        <v>0.90604148207084867</v>
      </c>
      <c r="H16" s="9">
        <f>Italy!L7/Italy!R7</f>
        <v>0.91544872629649299</v>
      </c>
      <c r="I16" s="9">
        <f>Italy!L8/Italy!R8</f>
        <v>0.92171818377411507</v>
      </c>
      <c r="J16" s="9">
        <f>Italy!L9/Italy!R9</f>
        <v>0.92815120380197902</v>
      </c>
      <c r="K16" s="9">
        <f>Italy!L10/Italy!R10</f>
        <v>0.92689853681938117</v>
      </c>
      <c r="L16" s="9">
        <f>Italy!L11/Italy!R11</f>
        <v>0.92404385742635142</v>
      </c>
      <c r="M16" s="9">
        <f>Italy!L12/Italy!R12</f>
        <v>0.92820688190094247</v>
      </c>
      <c r="N16" s="9">
        <f>Italy!L13/Italy!R13</f>
        <v>0.93457022881138063</v>
      </c>
      <c r="P16" s="9">
        <f>Italy!K2/Italy!R2</f>
        <v>0.9063224820585587</v>
      </c>
      <c r="Q16" s="9">
        <f>Italy!K3/Italy!R3</f>
        <v>0.90896150967760869</v>
      </c>
      <c r="R16" s="9">
        <f>Italy!K4/Italy!R4</f>
        <v>0.91100504215078626</v>
      </c>
      <c r="S16" s="9">
        <f>Italy!K5/Italy!R5</f>
        <v>0.89602587800369682</v>
      </c>
      <c r="T16" s="9">
        <f>Italy!K6/Italy!R6</f>
        <v>0.89533040391071894</v>
      </c>
      <c r="U16" s="9">
        <f>Italy!K7/Italy!R7</f>
        <v>0.89772806956033935</v>
      </c>
      <c r="V16" s="9"/>
      <c r="W16" s="9"/>
    </row>
    <row r="17" spans="2:23">
      <c r="B17" s="3" t="s">
        <v>52</v>
      </c>
      <c r="C17" s="9">
        <f>Denmark!L2/Denmark!R2</f>
        <v>0.98845452704071302</v>
      </c>
      <c r="D17" s="9">
        <f>Denmark!L3/Denmark!R3</f>
        <v>0.97653596789132446</v>
      </c>
      <c r="E17" s="9">
        <f>Denmark!L4/Denmark!R4</f>
        <v>0.97569965870307163</v>
      </c>
      <c r="F17" s="9">
        <f>Denmark!L5/Denmark!R5</f>
        <v>0.96440860767294956</v>
      </c>
      <c r="G17" s="9">
        <f>Denmark!L6/Denmark!R6</f>
        <v>0.96476325950010156</v>
      </c>
      <c r="H17" s="9">
        <f>Denmark!L7/Denmark!R7</f>
        <v>0.96430244228839079</v>
      </c>
      <c r="I17" s="9">
        <f>Denmark!L8/Denmark!R8</f>
        <v>0.96131212163874424</v>
      </c>
      <c r="J17" s="9">
        <f>Denmark!L9/Denmark!R9</f>
        <v>0.95776186430392041</v>
      </c>
      <c r="K17" s="9">
        <f>Denmark!L10/Denmark!R10</f>
        <v>0.95922501670222626</v>
      </c>
      <c r="L17" s="9">
        <f>Denmark!L11/Denmark!R11</f>
        <v>0.95584108984654681</v>
      </c>
      <c r="M17" s="9">
        <f>Denmark!L12/Denmark!R12</f>
        <v>0.95392177664615607</v>
      </c>
      <c r="N17" s="9">
        <f>Denmark!L13/Denmark!R13</f>
        <v>0.95167516328159352</v>
      </c>
      <c r="P17" s="9">
        <f>Denmark!K2/Denmark!R2</f>
        <v>0.95888191209236373</v>
      </c>
      <c r="Q17" s="9">
        <f>Denmark!K3/Denmark!R3</f>
        <v>0.94123700730678195</v>
      </c>
      <c r="R17" s="9">
        <f>Denmark!K4/Denmark!R4</f>
        <v>0.95324232081911264</v>
      </c>
      <c r="S17" s="9">
        <f>Denmark!K5/Denmark!R5</f>
        <v>0.94961737969287663</v>
      </c>
      <c r="T17" s="9">
        <f>Denmark!K6/Denmark!R6</f>
        <v>0.95001016053647636</v>
      </c>
      <c r="U17" s="9">
        <f>Denmark!K7/Denmark!R7</f>
        <v>0.94877885580461696</v>
      </c>
      <c r="V17" s="9"/>
      <c r="W17" s="9"/>
    </row>
    <row r="18" spans="2:23">
      <c r="B18" s="3" t="s">
        <v>53</v>
      </c>
      <c r="C18" s="9">
        <f>Finland!L2/Finland!R2</f>
        <v>0.9982495623905977</v>
      </c>
      <c r="D18" s="9">
        <f>Finland!L3/Finland!R3</f>
        <v>0.96126533247256296</v>
      </c>
      <c r="E18" s="9">
        <f>Finland!L4/Finland!R4</f>
        <v>0.94504650567454562</v>
      </c>
      <c r="F18" s="9">
        <f>Finland!L5/Finland!R5</f>
        <v>0.92768016297428058</v>
      </c>
      <c r="G18" s="9">
        <f>Finland!L6/Finland!R6</f>
        <v>0.92649210433378737</v>
      </c>
      <c r="H18" s="9">
        <f>Finland!L7/Finland!R7</f>
        <v>0.93251508042895437</v>
      </c>
      <c r="I18" s="9">
        <f>Finland!L8/Finland!R8</f>
        <v>0.9362141382501602</v>
      </c>
      <c r="J18" s="9">
        <f>Finland!L9/Finland!R9</f>
        <v>0.93601479426722145</v>
      </c>
      <c r="K18" s="9">
        <f>Finland!L10/Finland!R10</f>
        <v>0.94187804006705322</v>
      </c>
      <c r="L18" s="9">
        <f>Finland!L11/Finland!R11</f>
        <v>0.94568777292576423</v>
      </c>
      <c r="M18" s="9">
        <f>Finland!L12/Finland!R12</f>
        <v>0.94416554982622725</v>
      </c>
      <c r="N18" s="9">
        <f>Finland!L13/Finland!R13</f>
        <v>0.94442692897828784</v>
      </c>
      <c r="P18" s="9">
        <f>Finland!K2/Finland!R2</f>
        <v>0.88522130532633159</v>
      </c>
      <c r="Q18" s="9">
        <f>Finland!K3/Finland!R3</f>
        <v>0.87656552614590055</v>
      </c>
      <c r="R18" s="9">
        <f>Finland!K4/Finland!R4</f>
        <v>0.89171431009471802</v>
      </c>
      <c r="S18" s="9">
        <f>Finland!K5/Finland!R5</f>
        <v>0.88076139546727783</v>
      </c>
      <c r="T18" s="9">
        <f>Finland!K6/Finland!R6</f>
        <v>0.88350739115079968</v>
      </c>
      <c r="U18" s="9">
        <f>Finland!K7/Finland!R7</f>
        <v>0.88802781501340478</v>
      </c>
      <c r="V18" s="9">
        <f>Finland!K8/Finland!R8</f>
        <v>0.8952801309888232</v>
      </c>
      <c r="W18" s="9"/>
    </row>
    <row r="19" spans="2:23">
      <c r="B19" s="3" t="s">
        <v>56</v>
      </c>
      <c r="C19" s="9">
        <f>Poland!L2/Poland!R2</f>
        <v>0.73590504451038574</v>
      </c>
      <c r="D19" s="9">
        <f>Poland!L3/Poland!R3</f>
        <v>0.77258064516129032</v>
      </c>
      <c r="E19" s="9">
        <f>Poland!L4/Poland!R4</f>
        <v>0.81938325991189431</v>
      </c>
      <c r="F19" s="9">
        <f>Poland!L5/Poland!R5</f>
        <v>0.80325203252032518</v>
      </c>
      <c r="G19" s="9">
        <f>Poland!L6/Poland!R6</f>
        <v>0.82066276803118909</v>
      </c>
      <c r="H19" s="9">
        <f>Poland!L7/Poland!R7</f>
        <v>0.84256719692814042</v>
      </c>
      <c r="I19" s="9">
        <f>Poland!L8/Poland!R8</f>
        <v>0.82079343365253077</v>
      </c>
      <c r="J19" s="9">
        <f>Poland!L9/Poland!R9</f>
        <v>0.82495049504950491</v>
      </c>
      <c r="K19" s="9">
        <f>Poland!L10/Poland!R10</f>
        <v>0.82225332400279916</v>
      </c>
      <c r="L19" s="9">
        <f>Poland!L11/Poland!R11</f>
        <v>0.81367628607277287</v>
      </c>
      <c r="M19" s="9">
        <f>Poland!L12/Poland!R12</f>
        <v>0.81540236515719644</v>
      </c>
      <c r="N19" s="9">
        <f>Poland!L13/Poland!R13</f>
        <v>0.81333333333333335</v>
      </c>
      <c r="P19" s="9">
        <f>Poland!K2/Poland!R2</f>
        <v>0.75370919881305642</v>
      </c>
      <c r="Q19" s="9">
        <f>Poland!K3/Poland!R3</f>
        <v>0.75967741935483868</v>
      </c>
      <c r="R19" s="9">
        <f>Poland!K4/Poland!R4</f>
        <v>0.78634361233480177</v>
      </c>
      <c r="S19" s="9">
        <f>Poland!K5/Poland!R5</f>
        <v>0.75121951219512195</v>
      </c>
      <c r="T19" s="9">
        <f>Poland!K6/Poland!R6</f>
        <v>0.75633528265107208</v>
      </c>
      <c r="U19" s="9">
        <f>Poland!K7/Poland!R7</f>
        <v>0.76467361492046082</v>
      </c>
      <c r="V19" s="9"/>
      <c r="W19" s="9"/>
    </row>
    <row r="20" spans="2:23">
      <c r="B20" s="3" t="s">
        <v>64</v>
      </c>
      <c r="C20" s="9">
        <f>Estonia!L2/Estonia!R2</f>
        <v>0.85538752362948955</v>
      </c>
      <c r="D20" s="9">
        <f>Estonia!L3/Estonia!R3</f>
        <v>0.85382381413359143</v>
      </c>
      <c r="E20" s="9">
        <f>Estonia!L4/Estonia!R4</f>
        <v>0.8848580441640379</v>
      </c>
      <c r="F20" s="9">
        <f>Estonia!L5/Estonia!R5</f>
        <v>0.87349255143059823</v>
      </c>
      <c r="G20" s="9">
        <f>Estonia!L6/Estonia!R6</f>
        <v>0.88680645759881238</v>
      </c>
      <c r="H20" s="9">
        <f>Estonia!L7/Estonia!R7</f>
        <v>0.88905891354246369</v>
      </c>
      <c r="I20" s="9">
        <f>Estonia!L8/Estonia!R8</f>
        <v>0.87771634306287771</v>
      </c>
      <c r="J20" s="9">
        <f>Estonia!L9/Estonia!R9</f>
        <v>0.87802730074856894</v>
      </c>
      <c r="K20" s="9">
        <f>Estonia!L10/Estonia!R10</f>
        <v>0.8750608627909241</v>
      </c>
      <c r="L20" s="9">
        <f>Estonia!L11/Estonia!R11</f>
        <v>0.87239263803680978</v>
      </c>
      <c r="M20" s="9">
        <f>Estonia!L12/Estonia!R12</f>
        <v>0.86273257206739595</v>
      </c>
      <c r="N20" s="9">
        <f>Estonia!L13/Estonia!R13</f>
        <v>0.85703720139042971</v>
      </c>
      <c r="P20" s="9">
        <f>Estonia!K2/Estonia!R2</f>
        <v>0.8412098298676749</v>
      </c>
      <c r="Q20" s="9">
        <f>Estonia!K3/Estonia!R3</f>
        <v>0.80880929332042595</v>
      </c>
      <c r="R20" s="9">
        <f>Estonia!K4/Estonia!R4</f>
        <v>0.83533123028391165</v>
      </c>
      <c r="S20" s="9">
        <f>Estonia!K5/Estonia!R5</f>
        <v>0.80491842043036177</v>
      </c>
      <c r="T20" s="9">
        <f>Estonia!K6/Estonia!R6</f>
        <v>0.81573575802560772</v>
      </c>
      <c r="U20" s="9">
        <f>Estonia!K7/Estonia!R7</f>
        <v>0.81270084162203515</v>
      </c>
      <c r="V20" s="9">
        <f>Estonia!K8/Estonia!R8</f>
        <v>0.80892374951780888</v>
      </c>
      <c r="W20" s="9"/>
    </row>
    <row r="21" spans="2:23">
      <c r="B21" s="3" t="s">
        <v>70</v>
      </c>
      <c r="C21" s="9">
        <f>Latvia!L2/Latvia!R2</f>
        <v>0.906498673740053</v>
      </c>
      <c r="D21" s="9">
        <f>Latvia!L3/Latvia!R3</f>
        <v>0.92084063047285469</v>
      </c>
      <c r="E21" s="9">
        <f>Latvia!L4/Latvia!R4</f>
        <v>0.9241598546775659</v>
      </c>
      <c r="F21" s="9">
        <f>Latvia!L5/Latvia!R5</f>
        <v>0.904121110176619</v>
      </c>
      <c r="G21" s="9">
        <f>Latvia!L6/Latvia!R6</f>
        <v>0.90705128205128205</v>
      </c>
      <c r="H21" s="9">
        <f>Latvia!L7/Latvia!R7</f>
        <v>0.91024936834010761</v>
      </c>
      <c r="I21" s="9">
        <f>Latvia!L8/Latvia!R8</f>
        <v>0.89305058294317452</v>
      </c>
      <c r="J21" s="9">
        <f>Latvia!L9/Latvia!R9</f>
        <v>0.87984158415841585</v>
      </c>
      <c r="K21" s="9">
        <f>Latvia!L10/Latvia!R10</f>
        <v>0.88260503020935788</v>
      </c>
      <c r="L21" s="9">
        <f>Latvia!L11/Latvia!R11</f>
        <v>0.87260985184247186</v>
      </c>
      <c r="M21" s="9">
        <f>Latvia!L12/Latvia!R12</f>
        <v>0.86149118738404451</v>
      </c>
      <c r="N21" s="9">
        <f>Latvia!L13/Latvia!R13</f>
        <v>0.8492494410731396</v>
      </c>
      <c r="P21" s="9">
        <f>Latvia!K2/Latvia!R2</f>
        <v>0.75596816976127323</v>
      </c>
      <c r="Q21" s="9">
        <f>Latvia!K3/Latvia!R3</f>
        <v>0.75691768826619965</v>
      </c>
      <c r="R21" s="9">
        <f>Latvia!K4/Latvia!R4</f>
        <v>0.7767938237965486</v>
      </c>
      <c r="S21" s="9">
        <f>Latvia!K5/Latvia!R5</f>
        <v>0.76837678721614799</v>
      </c>
      <c r="T21" s="9">
        <f>Latvia!K6/Latvia!R6</f>
        <v>0.77056623931623935</v>
      </c>
      <c r="U21" s="9">
        <f>Latvia!K7/Latvia!R7</f>
        <v>0.77457980885422384</v>
      </c>
      <c r="V21" s="9">
        <f>Latvia!K8/Latvia!R8</f>
        <v>0.76884237583769388</v>
      </c>
      <c r="W21" s="9"/>
    </row>
    <row r="22" spans="2:23">
      <c r="B22" s="3" t="s">
        <v>68</v>
      </c>
      <c r="C22" s="9">
        <f>Lithuania!L2/Lithuania!R2</f>
        <v>0.66298586572438167</v>
      </c>
      <c r="D22" s="9">
        <f>Lithuania!L3/Lithuania!R3</f>
        <v>0.72996963326325626</v>
      </c>
      <c r="E22" s="9">
        <f>Lithuania!L4/Lithuania!R4</f>
        <v>0.75547389373755935</v>
      </c>
      <c r="F22" s="9">
        <f>Lithuania!L5/Lithuania!R5</f>
        <v>0.76254826254826258</v>
      </c>
      <c r="G22" s="9">
        <f>Lithuania!L6/Lithuania!R6</f>
        <v>0.78370410077727148</v>
      </c>
      <c r="H22" s="9">
        <f>Lithuania!L7/Lithuania!R7</f>
        <v>0.79923405508911471</v>
      </c>
      <c r="I22" s="9">
        <f>Lithuania!L8/Lithuania!R8</f>
        <v>0.79109147800478552</v>
      </c>
      <c r="J22" s="9">
        <f>Lithuania!L9/Lithuania!R9</f>
        <v>0.79887437612827861</v>
      </c>
      <c r="K22" s="9">
        <f>Lithuania!L10/Lithuania!R10</f>
        <v>0.79383952813406988</v>
      </c>
      <c r="L22" s="9">
        <f>Lithuania!L11/Lithuania!R11</f>
        <v>0.79594949580544017</v>
      </c>
      <c r="M22" s="9">
        <f>Lithuania!L12/Lithuania!R12</f>
        <v>0.79332477535301671</v>
      </c>
      <c r="N22" s="9">
        <f>Lithuania!L13/Lithuania!R13</f>
        <v>0.80155514182455367</v>
      </c>
      <c r="P22" s="9">
        <f>Lithuania!K2/Lithuania!R2</f>
        <v>0.67712014134275622</v>
      </c>
      <c r="Q22" s="9">
        <f>Lithuania!K3/Lithuania!R3</f>
        <v>0.71548703573931327</v>
      </c>
      <c r="R22" s="9">
        <f>Lithuania!K4/Lithuania!R4</f>
        <v>0.7369468687796662</v>
      </c>
      <c r="S22" s="9">
        <f>Lithuania!K5/Lithuania!R5</f>
        <v>0.71394503747444926</v>
      </c>
      <c r="T22" s="9">
        <f>Lithuania!K6/Lithuania!R6</f>
        <v>0.73072455999285268</v>
      </c>
      <c r="U22" s="9">
        <f>Lithuania!K7/Lithuania!R7</f>
        <v>0.72315510384445425</v>
      </c>
      <c r="V22" s="9">
        <f>Lithuania!K8/Lithuania!R8</f>
        <v>0.71679244125406472</v>
      </c>
      <c r="W22" s="9">
        <f>Lithuania!K9/Lithuania!R9</f>
        <v>0.72045237336731438</v>
      </c>
    </row>
    <row r="23" spans="2:23">
      <c r="B23" s="3" t="s">
        <v>79</v>
      </c>
      <c r="C23" s="9">
        <f>Romania!L2/Romania!R2</f>
        <v>0.89404498838461099</v>
      </c>
      <c r="D23" s="9">
        <f>Romania!L3/Romania!R3</f>
        <v>0.89972453440325773</v>
      </c>
      <c r="E23" s="9">
        <f>Romania!L4/Romania!R4</f>
        <v>0.90490039840637448</v>
      </c>
      <c r="F23" s="9">
        <f>Romania!L5/Romania!R5</f>
        <v>0.89587351730631959</v>
      </c>
      <c r="G23" s="9">
        <f>Romania!L6/Romania!R6</f>
        <v>0.87816969221441565</v>
      </c>
      <c r="H23" s="9">
        <f>Romania!L7/Romania!R7</f>
        <v>0.86759775990304644</v>
      </c>
      <c r="I23" s="9">
        <f>Romania!L8/Romania!R8</f>
        <v>0.85049211954744619</v>
      </c>
      <c r="J23" s="9">
        <f>Romania!L9/Romania!R9</f>
        <v>0.83806746132386511</v>
      </c>
      <c r="K23" s="9">
        <f>Romania!L10/Romania!R10</f>
        <v>0.8306033204862141</v>
      </c>
      <c r="L23" s="9">
        <f>Romania!L11/Romania!R11</f>
        <v>0.81725393280840475</v>
      </c>
      <c r="M23" s="9">
        <f>Romania!L12/Romania!R12</f>
        <v>0.80671414553216458</v>
      </c>
      <c r="N23" s="9">
        <f>Romania!L13/Romania!R13</f>
        <v>0.79739439179177496</v>
      </c>
      <c r="P23" s="9">
        <f>Romania!K2/Romania!R2</f>
        <v>0.78650348461669217</v>
      </c>
      <c r="Q23" s="9">
        <f>Romania!K3/Romania!R3</f>
        <v>0.75444637403437331</v>
      </c>
      <c r="R23" s="9">
        <f>Romania!K4/Romania!R4</f>
        <v>0.74768924302788842</v>
      </c>
      <c r="S23" s="9">
        <f>Romania!K5/Romania!R5</f>
        <v>0.73268228968910898</v>
      </c>
      <c r="T23" s="9">
        <f>Romania!K6/Romania!R6</f>
        <v>0.73093429390016285</v>
      </c>
      <c r="U23" s="9">
        <f>Romania!K7/Romania!R7</f>
        <v>0.72132685672957575</v>
      </c>
      <c r="V23" s="9">
        <f>Romania!K8/Romania!R8</f>
        <v>0.72012131319076578</v>
      </c>
      <c r="W23" s="9"/>
    </row>
    <row r="24" spans="2:23">
      <c r="B24" s="3" t="s">
        <v>93</v>
      </c>
      <c r="C24" s="9">
        <f>Slovenia!L2/Slovenia!R2</f>
        <v>0.89852398523985244</v>
      </c>
      <c r="D24" s="9">
        <f>Slovenia!L3/Slovenia!R3</f>
        <v>0.91714189869171414</v>
      </c>
      <c r="E24" s="9">
        <f>Slovenia!L4/Slovenia!R4</f>
        <v>0.9001095290251917</v>
      </c>
      <c r="F24" s="9">
        <f>Slovenia!L5/Slovenia!R5</f>
        <v>0.88248772504091655</v>
      </c>
      <c r="G24" s="9">
        <f>Slovenia!L6/Slovenia!R6</f>
        <v>0.88954533778576927</v>
      </c>
      <c r="H24" s="9">
        <f>Slovenia!L7/Slovenia!R7</f>
        <v>0.89204967625517462</v>
      </c>
      <c r="I24" s="9">
        <f>Slovenia!L8/Slovenia!R8</f>
        <v>0.89561959139976799</v>
      </c>
      <c r="J24" s="9">
        <f>Slovenia!L9/Slovenia!R9</f>
        <v>0.89629057187017003</v>
      </c>
      <c r="K24" s="9">
        <f>Slovenia!L10/Slovenia!R10</f>
        <v>0.89976068376068374</v>
      </c>
      <c r="L24" s="9">
        <f>Slovenia!L11/Slovenia!R11</f>
        <v>0.90003064664419241</v>
      </c>
      <c r="M24" s="9">
        <f>Slovenia!L12/Slovenia!R12</f>
        <v>0.89655945309873364</v>
      </c>
      <c r="N24" s="9">
        <f>Slovenia!L13/Slovenia!R13</f>
        <v>0.89848923841059603</v>
      </c>
      <c r="P24" s="9">
        <f>Slovenia!K2/Slovenia!R2</f>
        <v>0.84132841328413288</v>
      </c>
      <c r="Q24" s="9">
        <f>Slovenia!K3/Slovenia!R3</f>
        <v>0.90137537739013751</v>
      </c>
      <c r="R24" s="9">
        <f>Slovenia!K4/Slovenia!R4</f>
        <v>0.86987951807228914</v>
      </c>
      <c r="S24" s="9">
        <f>Slovenia!K5/Slovenia!R5</f>
        <v>0.85744680851063826</v>
      </c>
      <c r="T24" s="9">
        <f>Slovenia!K6/Slovenia!R6</f>
        <v>0.86360133573079889</v>
      </c>
      <c r="U24" s="9">
        <f>Slovenia!K7/Slovenia!R7</f>
        <v>0.8709266532215264</v>
      </c>
      <c r="V24" s="9">
        <f>Slovenia!K8/Slovenia!R8</f>
        <v>0.86965831028637697</v>
      </c>
      <c r="W24" s="9"/>
    </row>
    <row r="25" spans="2:23">
      <c r="B25" s="3" t="s">
        <v>95</v>
      </c>
      <c r="C25" s="9">
        <f>Czech!L2/Czech!R2</f>
        <v>0.91907824222936763</v>
      </c>
      <c r="D25" s="9">
        <f>Czech!L3/Czech!R3</f>
        <v>0.90857334226389819</v>
      </c>
      <c r="E25" s="9">
        <f>Czech!L4/Czech!R4</f>
        <v>0.90581066696032009</v>
      </c>
      <c r="F25" s="9">
        <f>Czech!L5/Czech!R5</f>
        <v>0.89892756246742922</v>
      </c>
      <c r="G25" s="9">
        <f>Czech!L6/Czech!R6</f>
        <v>0.90559888760944662</v>
      </c>
      <c r="H25" s="9">
        <f>Czech!L7/Czech!R7</f>
        <v>0.91289067403037527</v>
      </c>
      <c r="I25" s="9">
        <f>Czech!L8/Czech!R8</f>
        <v>0.90828156411070304</v>
      </c>
      <c r="J25" s="9">
        <f>Czech!L9/Czech!R9</f>
        <v>0.90535454342779953</v>
      </c>
      <c r="K25" s="9">
        <f>Czech!L10/Czech!R10</f>
        <v>0.90578647106764465</v>
      </c>
      <c r="L25" s="9">
        <f>Czech!L11/Czech!R11</f>
        <v>0.90489196088112023</v>
      </c>
      <c r="M25" s="9">
        <f>Czech!L12/Czech!R12</f>
        <v>0.90264660293254007</v>
      </c>
      <c r="N25" s="9">
        <f>Czech!L13/Czech!R13</f>
        <v>0.90259375751797633</v>
      </c>
      <c r="P25" s="9">
        <f>Czech!K2/Czech!R2</f>
        <v>0.84469453376205783</v>
      </c>
      <c r="Q25" s="9">
        <f>Czech!K3/Czech!R3</f>
        <v>0.82657959365929901</v>
      </c>
      <c r="R25" s="9">
        <f>Czech!K4/Czech!R4</f>
        <v>0.83595786073486766</v>
      </c>
      <c r="S25" s="9">
        <f>Czech!K5/Czech!R5</f>
        <v>0.82067527908061111</v>
      </c>
      <c r="T25" s="9">
        <f>Czech!K6/Czech!R6</f>
        <v>0.81693353900971166</v>
      </c>
      <c r="U25" s="9">
        <f>Czech!K7/Czech!R7</f>
        <v>0.81012749018271801</v>
      </c>
      <c r="V25" s="9"/>
      <c r="W25" s="9"/>
    </row>
    <row r="26" spans="2:23">
      <c r="B26" s="3" t="s">
        <v>97</v>
      </c>
      <c r="C26" s="9">
        <f>Slovakia!L2/Slovakia!R2</f>
        <v>0.91797119599248589</v>
      </c>
      <c r="D26" s="9">
        <f>Slovakia!L3/Slovakia!R3</f>
        <v>0.92453866432337439</v>
      </c>
      <c r="E26" s="9">
        <f>Slovakia!L4/Slovakia!R4</f>
        <v>0.9221078396083795</v>
      </c>
      <c r="F26" s="9">
        <f>Slovakia!L5/Slovakia!R5</f>
        <v>0.92304768111219726</v>
      </c>
      <c r="G26" s="9">
        <f>Slovakia!L6/Slovakia!R6</f>
        <v>0.93517957594115098</v>
      </c>
      <c r="H26" s="9">
        <f>Slovakia!L7/Slovakia!R7</f>
        <v>0.93754022166607076</v>
      </c>
      <c r="I26" s="9">
        <f>Slovakia!L8/Slovakia!R8</f>
        <v>0.9383731478681584</v>
      </c>
      <c r="J26" s="9">
        <f>Slovakia!L9/Slovakia!R9</f>
        <v>0.93654582655684382</v>
      </c>
      <c r="K26" s="9">
        <f>Slovakia!L10/Slovakia!R10</f>
        <v>0.93726723878698159</v>
      </c>
      <c r="L26" s="9">
        <f>Slovakia!L11/Slovakia!R11</f>
        <v>0.93207539319297661</v>
      </c>
      <c r="M26" s="9">
        <f>Slovakia!L12/Slovakia!R12</f>
        <v>0.9285700665484431</v>
      </c>
      <c r="N26" s="9">
        <f>Slovakia!L13/Slovakia!R13</f>
        <v>0.92312546009044061</v>
      </c>
      <c r="P26" s="9">
        <f>Slovakia!K2/Slovakia!R2</f>
        <v>0.83406386975579216</v>
      </c>
      <c r="Q26" s="9">
        <f>Slovakia!K3/Slovakia!R3</f>
        <v>0.85248242530755713</v>
      </c>
      <c r="R26" s="9">
        <f>Slovakia!K4/Slovakia!R4</f>
        <v>0.85998128284500752</v>
      </c>
      <c r="S26" s="9">
        <f>Slovakia!K5/Slovakia!R5</f>
        <v>0.86054089279895729</v>
      </c>
      <c r="T26" s="9">
        <f>Slovakia!K6/Slovakia!R6</f>
        <v>0.86045002163565554</v>
      </c>
      <c r="U26" s="9">
        <f>Slovakia!K7/Slovakia!R7</f>
        <v>0.85888451912763675</v>
      </c>
      <c r="V26" s="9"/>
      <c r="W26" s="9"/>
    </row>
    <row r="27" spans="2:23">
      <c r="B27" s="3" t="s">
        <v>71</v>
      </c>
      <c r="C27" s="9">
        <f>Hungary!L2/Hungary!R2</f>
        <v>0.84518321798020435</v>
      </c>
      <c r="D27" s="9">
        <f>Hungary!L3/Hungary!R3</f>
        <v>0.86316210922368097</v>
      </c>
      <c r="E27" s="9">
        <f>Hungary!L4/Hungary!R4</f>
        <v>0.88551916251067075</v>
      </c>
      <c r="F27" s="9">
        <f>Hungary!L5/Hungary!R5</f>
        <v>0.89689627232310054</v>
      </c>
      <c r="G27" s="9">
        <f>Hungary!L6/Hungary!R6</f>
        <v>0.92763554629680389</v>
      </c>
      <c r="H27" s="9">
        <f>Hungary!L7/Hungary!R7</f>
        <v>0.9500045244774229</v>
      </c>
      <c r="I27" s="9">
        <f>Hungary!L8/Hungary!R8</f>
        <v>0.95878743998170868</v>
      </c>
      <c r="J27" s="9">
        <f>Hungary!L9/Hungary!R9</f>
        <v>0.96102935131135414</v>
      </c>
      <c r="K27" s="9">
        <f>Hungary!L10/Hungary!R10</f>
        <v>0.95839585546973682</v>
      </c>
      <c r="L27" s="9">
        <f>Hungary!L11/Hungary!R11</f>
        <v>0.95878299767271213</v>
      </c>
      <c r="M27" s="9">
        <f>Hungary!L12/Hungary!R12</f>
        <v>0.96330428736667062</v>
      </c>
      <c r="N27" s="9">
        <f>Hungary!L13/Hungary!R13</f>
        <v>0.96530788298371861</v>
      </c>
      <c r="P27" s="9">
        <f>Hungary!K2/Hungary!R2</f>
        <v>0.96324055636474082</v>
      </c>
      <c r="Q27" s="9">
        <f>Hungary!K3/Hungary!R3</f>
        <v>0.95841226877752594</v>
      </c>
      <c r="R27" s="9">
        <f>Hungary!K4/Hungary!R4</f>
        <v>0.95430651031136271</v>
      </c>
      <c r="S27" s="9">
        <f>Hungary!K5/Hungary!R5</f>
        <v>0.94452059600024008</v>
      </c>
      <c r="T27" s="9">
        <f>Hungary!K6/Hungary!R6</f>
        <v>0.95011238418946331</v>
      </c>
      <c r="U27" s="9">
        <f>Hungary!K7/Hungary!R7</f>
        <v>0.94821735589539413</v>
      </c>
      <c r="V27" s="9">
        <f>Hungary!K8/Hungary!R8</f>
        <v>0.94617407209816329</v>
      </c>
      <c r="W27" s="9"/>
    </row>
    <row r="28" spans="2:23">
      <c r="B28" s="3"/>
    </row>
    <row r="29" spans="2:23">
      <c r="C29" s="13" t="s">
        <v>8</v>
      </c>
      <c r="D29" s="13" t="s">
        <v>9</v>
      </c>
      <c r="E29" s="13" t="s">
        <v>10</v>
      </c>
      <c r="F29" s="13" t="s">
        <v>11</v>
      </c>
      <c r="G29" s="13" t="s">
        <v>12</v>
      </c>
      <c r="H29" s="13" t="s">
        <v>13</v>
      </c>
      <c r="I29" s="13" t="s">
        <v>14</v>
      </c>
      <c r="J29" s="13" t="s">
        <v>15</v>
      </c>
      <c r="K29" s="13" t="s">
        <v>16</v>
      </c>
      <c r="L29" s="13" t="s">
        <v>17</v>
      </c>
      <c r="M29" s="13" t="s">
        <v>18</v>
      </c>
      <c r="N29" s="13" t="s">
        <v>19</v>
      </c>
      <c r="P29" s="14" t="s">
        <v>8</v>
      </c>
      <c r="Q29" s="14" t="s">
        <v>9</v>
      </c>
      <c r="R29" s="14" t="s">
        <v>10</v>
      </c>
      <c r="S29" s="14" t="s">
        <v>11</v>
      </c>
      <c r="T29" s="14" t="s">
        <v>12</v>
      </c>
      <c r="U29" s="14" t="s">
        <v>13</v>
      </c>
      <c r="V29" s="14" t="s">
        <v>14</v>
      </c>
      <c r="W29" s="14" t="s">
        <v>15</v>
      </c>
    </row>
    <row r="30" spans="2:23">
      <c r="B30" t="s">
        <v>82</v>
      </c>
      <c r="C30" s="9">
        <f>MIN(C3:C27)</f>
        <v>0.66298586572438167</v>
      </c>
      <c r="D30" s="9">
        <f>MIN(D3:D27)</f>
        <v>0.72996963326325626</v>
      </c>
      <c r="E30" s="9">
        <f>MIN(E3:E27)</f>
        <v>0.75547389373755935</v>
      </c>
      <c r="F30" s="9">
        <f>MIN(F3:F27)</f>
        <v>0.76254826254826258</v>
      </c>
      <c r="G30" s="9">
        <f>MIN(G3:G27)</f>
        <v>0.78370410077727148</v>
      </c>
      <c r="H30" s="9">
        <f>MIN(H3:H27)</f>
        <v>0.79923405508911471</v>
      </c>
      <c r="I30" s="9">
        <f>MIN(I3:I27)</f>
        <v>0.79109147800478552</v>
      </c>
      <c r="J30" s="9">
        <f>MIN(J3:J27)</f>
        <v>0.79887437612827861</v>
      </c>
      <c r="K30" s="9">
        <f>MIN(K3:K27)</f>
        <v>0.79383952813406988</v>
      </c>
      <c r="L30" s="9">
        <f>MIN(L3:L27)</f>
        <v>0.79594949580544017</v>
      </c>
      <c r="M30" s="9">
        <f>MIN(M3:M27)</f>
        <v>0.79332477535301671</v>
      </c>
      <c r="N30" s="9">
        <f>MIN(N3:N27)</f>
        <v>0.79739439179177496</v>
      </c>
      <c r="P30" s="9">
        <f>MIN(P3:P27)</f>
        <v>0.67712014134275622</v>
      </c>
      <c r="Q30" s="9">
        <f>MIN(Q3:Q27)</f>
        <v>0.71548703573931327</v>
      </c>
      <c r="R30" s="9">
        <f>MIN(R3:R27)</f>
        <v>0.7369468687796662</v>
      </c>
      <c r="S30" s="9">
        <f>MIN(S3:S27)</f>
        <v>0.71394503747444926</v>
      </c>
      <c r="T30" s="9">
        <f>MIN(T3:T27)</f>
        <v>0.73072455999285268</v>
      </c>
      <c r="U30" s="9">
        <f>MIN(U3:U27)</f>
        <v>0.72132685672957575</v>
      </c>
      <c r="V30" s="9">
        <f>MIN(V3:V27)</f>
        <v>0.71679244125406472</v>
      </c>
      <c r="W30" s="9"/>
    </row>
    <row r="31" spans="2:23">
      <c r="B31" t="s">
        <v>83</v>
      </c>
      <c r="C31" s="9">
        <f>PERCENTILE(C3:C27,0.1)</f>
        <v>0.84926494023991839</v>
      </c>
      <c r="D31" s="9">
        <f>PERCENTILE(D3:D27,0.1)</f>
        <v>0.8575591321696272</v>
      </c>
      <c r="E31" s="9">
        <f>PERCENTILE(E3:E27,0.1)</f>
        <v>0.88512249150269107</v>
      </c>
      <c r="F31" s="9">
        <f>PERCENTILE(F3:F27,0.1)</f>
        <v>0.87709062087472556</v>
      </c>
      <c r="G31" s="9">
        <f>PERCENTILE(G3:G27,0.1)</f>
        <v>0.8816243983681743</v>
      </c>
      <c r="H31" s="9">
        <f>PERCENTILE(H3:H27,0.1)</f>
        <v>0.8761822213588133</v>
      </c>
      <c r="I31" s="9">
        <f>PERCENTILE(I3:I27,0.1)</f>
        <v>0.86138180895361882</v>
      </c>
      <c r="J31" s="9">
        <f>PERCENTILE(J3:J27,0.1)</f>
        <v>0.85405139709374667</v>
      </c>
      <c r="K31" s="9">
        <f>PERCENTILE(K3:K27,0.1)</f>
        <v>0.8483863374080981</v>
      </c>
      <c r="L31" s="9">
        <f>PERCENTILE(L3:L27,0.1)</f>
        <v>0.83930941489976674</v>
      </c>
      <c r="M31" s="9">
        <f>PERCENTILE(M3:M27,0.1)</f>
        <v>0.83383789404793573</v>
      </c>
      <c r="N31" s="9">
        <f>PERCENTILE(N3:N27,0.1)</f>
        <v>0.82769977642925585</v>
      </c>
      <c r="P31" s="9">
        <f>PERCENTILE(P3:P27,0.1)</f>
        <v>0.76818229570344077</v>
      </c>
      <c r="Q31" s="9">
        <f>PERCENTILE(Q3:Q27,0.1)</f>
        <v>0.75802158070165526</v>
      </c>
      <c r="R31" s="9">
        <f>PERCENTILE(R3:R27,0.1)</f>
        <v>0.78061373921184984</v>
      </c>
      <c r="S31" s="9">
        <f>PERCENTILE(S3:S27,0.1)</f>
        <v>0.75808242220353239</v>
      </c>
      <c r="T31" s="9">
        <f>PERCENTILE(T3:T27,0.1)</f>
        <v>0.76202766531713895</v>
      </c>
      <c r="U31" s="9">
        <f>PERCENTILE(U3:U27,0.1)</f>
        <v>0.76863609249396603</v>
      </c>
      <c r="V31" s="9">
        <f>PERCENTILE(V3:V27,0.1)</f>
        <v>0.7298655257201514</v>
      </c>
      <c r="W31" s="9"/>
    </row>
    <row r="32" spans="2:23">
      <c r="B32" t="s">
        <v>84</v>
      </c>
      <c r="C32" s="9">
        <f>PERCENTILE(C3:C27,0.25)</f>
        <v>0.89401165871754107</v>
      </c>
      <c r="D32" s="9">
        <f>PERCENTILE(D3:D27,0.25)</f>
        <v>0.90552775617415293</v>
      </c>
      <c r="E32" s="9">
        <f>PERCENTILE(E3:E27,0.25)</f>
        <v>0.90581066696032009</v>
      </c>
      <c r="F32" s="9">
        <f>PERCENTILE(F3:F27,0.25)</f>
        <v>0.89892756246742922</v>
      </c>
      <c r="G32" s="9">
        <f>PERCENTILE(G3:G27,0.25)</f>
        <v>0.90604148207084867</v>
      </c>
      <c r="H32" s="9">
        <f>PERCENTILE(H3:H27,0.25)</f>
        <v>0.91289067403037527</v>
      </c>
      <c r="I32" s="9">
        <f>PERCENTILE(I3:I27,0.25)</f>
        <v>0.90828156411070304</v>
      </c>
      <c r="J32" s="9">
        <f>PERCENTILE(J3:J27,0.25)</f>
        <v>0.90535454342779953</v>
      </c>
      <c r="K32" s="9">
        <f>PERCENTILE(K3:K27,0.25)</f>
        <v>0.90578647106764465</v>
      </c>
      <c r="L32" s="9">
        <f>PERCENTILE(L3:L27,0.25)</f>
        <v>0.90489196088112023</v>
      </c>
      <c r="M32" s="9">
        <f>PERCENTILE(M3:M27,0.25)</f>
        <v>0.90264660293254007</v>
      </c>
      <c r="N32" s="9">
        <f>PERCENTILE(N3:N27,0.25)</f>
        <v>0.90259375751797633</v>
      </c>
      <c r="P32" s="9">
        <f>PERCENTILE(P3:P27,0.25)</f>
        <v>0.84132841328413288</v>
      </c>
      <c r="Q32" s="9">
        <f>PERCENTILE(Q3:Q27,0.25)</f>
        <v>0.85248242530755713</v>
      </c>
      <c r="R32" s="9">
        <f>PERCENTILE(R3:R27,0.25)</f>
        <v>0.85998128284500752</v>
      </c>
      <c r="S32" s="9">
        <f>PERCENTILE(S3:S27,0.25)</f>
        <v>0.85744680851063826</v>
      </c>
      <c r="T32" s="9">
        <f>PERCENTILE(T3:T27,0.25)</f>
        <v>0.86045002163565554</v>
      </c>
      <c r="U32" s="9">
        <f>PERCENTILE(U3:U27,0.25)</f>
        <v>0.85888451912763675</v>
      </c>
      <c r="V32" s="9">
        <f>PERCENTILE(V3:V27,0.25)</f>
        <v>0.80892374951780888</v>
      </c>
      <c r="W32" s="9"/>
    </row>
    <row r="33" spans="2:23">
      <c r="B33" t="s">
        <v>7</v>
      </c>
      <c r="C33" s="9">
        <f>MEDIAN(C3:C27)</f>
        <v>0.91797119599248589</v>
      </c>
      <c r="D33" s="9">
        <f>MEDIAN(D3:D27)</f>
        <v>0.92270037261635129</v>
      </c>
      <c r="E33" s="9">
        <f>MEDIAN(E3:E27)</f>
        <v>0.9311979872266305</v>
      </c>
      <c r="F33" s="9">
        <f>MEDIAN(F3:F27)</f>
        <v>0.92580123186136343</v>
      </c>
      <c r="G33" s="9">
        <f>MEDIAN(G3:G27)</f>
        <v>0.92763554629680389</v>
      </c>
      <c r="H33" s="9">
        <f>MEDIAN(H3:H27)</f>
        <v>0.93251508042895437</v>
      </c>
      <c r="I33" s="9">
        <f>MEDIAN(I3:I27)</f>
        <v>0.9343944217068364</v>
      </c>
      <c r="J33" s="9">
        <f>MEDIAN(J3:J27)</f>
        <v>0.93073649926455138</v>
      </c>
      <c r="K33" s="9">
        <f>MEDIAN(K3:K27)</f>
        <v>0.93278175104005978</v>
      </c>
      <c r="L33" s="9">
        <f>MEDIAN(L3:L27)</f>
        <v>0.9338145660539714</v>
      </c>
      <c r="M33" s="9">
        <f>MEDIAN(M3:M27)</f>
        <v>0.93325015595757954</v>
      </c>
      <c r="N33" s="9">
        <f>MEDIAN(N3:N27)</f>
        <v>0.93457022881138063</v>
      </c>
      <c r="P33" s="9">
        <f>MEDIAN(P3:P27)</f>
        <v>0.88522130532633159</v>
      </c>
      <c r="Q33" s="9">
        <f>MEDIAN(Q3:Q27)</f>
        <v>0.89020109302079342</v>
      </c>
      <c r="R33" s="9">
        <f>MEDIAN(R3:R27)</f>
        <v>0.89377061720131945</v>
      </c>
      <c r="S33" s="9">
        <f>MEDIAN(S3:S27)</f>
        <v>0.88481877982716373</v>
      </c>
      <c r="T33" s="9">
        <f>MEDIAN(T3:T27)</f>
        <v>0.88419264930458064</v>
      </c>
      <c r="U33" s="9">
        <f>MEDIAN(U3:U27)</f>
        <v>0.88905463360059667</v>
      </c>
      <c r="V33" s="9">
        <f>MEDIAN(V3:V27)</f>
        <v>0.8952801309888232</v>
      </c>
      <c r="W33" s="9"/>
    </row>
    <row r="34" spans="2:23">
      <c r="B34" t="s">
        <v>85</v>
      </c>
      <c r="C34" s="9">
        <f>PERCENTILE(C3:C27,0.75)</f>
        <v>0.95680375379519733</v>
      </c>
      <c r="D34" s="9">
        <f>PERCENTILE(D3:D27,0.75)</f>
        <v>0.94952574525745259</v>
      </c>
      <c r="E34" s="9">
        <f>PERCENTILE(E3:E27,0.75)</f>
        <v>0.94504650567454562</v>
      </c>
      <c r="F34" s="9">
        <f>PERCENTILE(F3:F27,0.75)</f>
        <v>0.945364771548177</v>
      </c>
      <c r="G34" s="9">
        <f>PERCENTILE(G3:G27,0.75)</f>
        <v>0.9447845836977683</v>
      </c>
      <c r="H34" s="9">
        <f>PERCENTILE(H3:H27,0.75)</f>
        <v>0.9500045244774229</v>
      </c>
      <c r="I34" s="9">
        <f>PERCENTILE(I3:I27,0.75)</f>
        <v>0.95878743998170868</v>
      </c>
      <c r="J34" s="9">
        <f>PERCENTILE(J3:J27,0.75)</f>
        <v>0.95776186430392041</v>
      </c>
      <c r="K34" s="9">
        <f>PERCENTILE(K3:K27,0.75)</f>
        <v>0.95839585546973682</v>
      </c>
      <c r="L34" s="9">
        <f>PERCENTILE(L3:L27,0.75)</f>
        <v>0.95878299767271213</v>
      </c>
      <c r="M34" s="9">
        <f>PERCENTILE(M3:M27,0.75)</f>
        <v>0.96330428736667062</v>
      </c>
      <c r="N34" s="9">
        <f>PERCENTILE(N3:N27,0.75)</f>
        <v>0.96405148510120353</v>
      </c>
      <c r="P34" s="9">
        <f>PERCENTILE(P3:P27,0.75)</f>
        <v>0.91946022727272725</v>
      </c>
      <c r="Q34" s="9">
        <f>PERCENTILE(Q3:Q27,0.75)</f>
        <v>0.92248590997548463</v>
      </c>
      <c r="R34" s="9">
        <f>PERCENTILE(R3:R27,0.75)</f>
        <v>0.92976596126255384</v>
      </c>
      <c r="S34" s="9">
        <f>PERCENTILE(S3:S27,0.75)</f>
        <v>0.92603130044805249</v>
      </c>
      <c r="T34" s="9">
        <f>PERCENTILE(T3:T27,0.75)</f>
        <v>0.92624162825084799</v>
      </c>
      <c r="U34" s="9">
        <f>PERCENTILE(U3:U27,0.75)</f>
        <v>0.92912117415428674</v>
      </c>
      <c r="V34" s="9">
        <f>PERCENTILE(V3:V27,0.75)</f>
        <v>0.93087767166894042</v>
      </c>
      <c r="W34" s="9"/>
    </row>
    <row r="35" spans="2:23">
      <c r="B35" t="s">
        <v>86</v>
      </c>
      <c r="C35" s="9">
        <f>PERCENTILE(C3:C27,0.9)</f>
        <v>0.98165666159229281</v>
      </c>
      <c r="D35" s="9">
        <f>PERCENTILE(D3:D27,0.9)</f>
        <v>0.98013639906669803</v>
      </c>
      <c r="E35" s="9">
        <f>PERCENTILE(E3:E27,0.9)</f>
        <v>0.99465140743654334</v>
      </c>
      <c r="F35" s="9">
        <f>PERCENTILE(F3:F27,0.9)</f>
        <v>0.98864512080160616</v>
      </c>
      <c r="G35" s="9">
        <f>PERCENTILE(G3:G27,0.9)</f>
        <v>0.98679915417984498</v>
      </c>
      <c r="H35" s="9">
        <f>PERCENTILE(H3:H27,0.9)</f>
        <v>0.98658498377355108</v>
      </c>
      <c r="I35" s="9">
        <f>PERCENTILE(I3:I27,0.9)</f>
        <v>0.98007762974154089</v>
      </c>
      <c r="J35" s="9">
        <f>PERCENTILE(J3:J27,0.9)</f>
        <v>0.97811040585411724</v>
      </c>
      <c r="K35" s="9">
        <f>PERCENTILE(K3:K27,0.9)</f>
        <v>0.97569587290163184</v>
      </c>
      <c r="L35" s="9">
        <f>PERCENTILE(L3:L27,0.9)</f>
        <v>0.97031613939688888</v>
      </c>
      <c r="M35" s="9">
        <f>PERCENTILE(M3:M27,0.9)</f>
        <v>0.96831173157892125</v>
      </c>
      <c r="N35" s="9">
        <f>PERCENTILE(N3:N27,0.9)</f>
        <v>0.96701931599225888</v>
      </c>
      <c r="P35" s="9">
        <f>PERCENTILE(P3:P27,0.9)</f>
        <v>0.96149709865579003</v>
      </c>
      <c r="Q35" s="9">
        <f>PERCENTILE(Q3:Q27,0.9)</f>
        <v>0.96192234876427407</v>
      </c>
      <c r="R35" s="9">
        <f>PERCENTILE(R3:R27,0.9)</f>
        <v>0.96864493055047252</v>
      </c>
      <c r="S35" s="9">
        <f>PERCENTILE(S3:S27,0.9)</f>
        <v>0.96371814778148202</v>
      </c>
      <c r="T35" s="9">
        <f>PERCENTILE(T3:T27,0.9)</f>
        <v>0.96740844738458909</v>
      </c>
      <c r="U35" s="9">
        <f>PERCENTILE(U3:U27,0.9)</f>
        <v>0.96819717594435195</v>
      </c>
      <c r="V35" s="9">
        <f>PERCENTILE(V3:V27,0.9)</f>
        <v>0.94919606724494754</v>
      </c>
      <c r="W35" s="9"/>
    </row>
    <row r="36" spans="2:23">
      <c r="B36" t="s">
        <v>87</v>
      </c>
      <c r="C36" s="9">
        <f>MAX(C3:C27)</f>
        <v>0.9982495623905977</v>
      </c>
      <c r="D36" s="9">
        <f>MAX(D3:D27)</f>
        <v>1.0017244611059044</v>
      </c>
      <c r="E36" s="9">
        <f>MAX(E3:E27)</f>
        <v>0.99960728311317382</v>
      </c>
      <c r="F36" s="9">
        <f>MAX(F3:F27)</f>
        <v>0.9915005861664713</v>
      </c>
      <c r="G36" s="9">
        <f>MAX(G3:G27)</f>
        <v>0.99296448087431699</v>
      </c>
      <c r="H36" s="9">
        <f>MAX(H3:H27)</f>
        <v>0.99444248712907291</v>
      </c>
      <c r="I36" s="9">
        <f>MAX(I3:I27)</f>
        <v>0.99473476118381088</v>
      </c>
      <c r="J36" s="9">
        <f>MAX(J3:J27)</f>
        <v>0.99650445910884566</v>
      </c>
      <c r="K36" s="9">
        <f>MAX(K3:K27)</f>
        <v>0.99266783214204046</v>
      </c>
      <c r="L36" s="9">
        <f>MAX(L3:L27)</f>
        <v>0.9904942832014072</v>
      </c>
      <c r="M36" s="9">
        <f>MAX(M3:M27)</f>
        <v>0.98610710785726641</v>
      </c>
      <c r="N36" s="9">
        <f>MAX(N3:N27)</f>
        <v>0.98663203519776965</v>
      </c>
      <c r="P36" s="9">
        <f>MAX(P3:P27)</f>
        <v>1.0022287226633235</v>
      </c>
      <c r="Q36" s="9">
        <f>MAX(Q3:Q27)</f>
        <v>1.0007543029554962</v>
      </c>
      <c r="R36" s="9">
        <f>MAX(R3:R27)</f>
        <v>0.99738249687037672</v>
      </c>
      <c r="S36" s="9">
        <f>MAX(S3:S27)</f>
        <v>0.98420234659197647</v>
      </c>
      <c r="T36" s="9">
        <f>MAX(T3:T27)</f>
        <v>0.98648026694281443</v>
      </c>
      <c r="U36" s="9">
        <f>MAX(U3:U27)</f>
        <v>0.99119620907800732</v>
      </c>
      <c r="V36" s="9">
        <f t="shared" ref="V36" si="0">MAX(V3:V27)</f>
        <v>0.97394163584052607</v>
      </c>
      <c r="W36" s="9"/>
    </row>
    <row r="38" spans="2:23">
      <c r="B38" s="16" t="s">
        <v>169</v>
      </c>
      <c r="C38" s="13" t="s">
        <v>8</v>
      </c>
      <c r="D38" s="13" t="s">
        <v>9</v>
      </c>
      <c r="E38" s="13" t="s">
        <v>10</v>
      </c>
      <c r="F38" s="13" t="s">
        <v>11</v>
      </c>
      <c r="G38" s="13" t="s">
        <v>12</v>
      </c>
      <c r="H38" s="13" t="s">
        <v>13</v>
      </c>
      <c r="I38" s="13" t="s">
        <v>14</v>
      </c>
      <c r="J38" s="13" t="s">
        <v>15</v>
      </c>
      <c r="K38" s="13" t="s">
        <v>16</v>
      </c>
      <c r="L38" s="13" t="s">
        <v>17</v>
      </c>
      <c r="M38" s="13" t="s">
        <v>18</v>
      </c>
      <c r="N38" s="13" t="s">
        <v>19</v>
      </c>
      <c r="P38" s="14" t="s">
        <v>8</v>
      </c>
      <c r="Q38" s="14" t="s">
        <v>9</v>
      </c>
      <c r="R38" s="14" t="s">
        <v>10</v>
      </c>
      <c r="S38" s="14" t="s">
        <v>11</v>
      </c>
      <c r="T38" s="14" t="s">
        <v>12</v>
      </c>
      <c r="U38" s="14" t="s">
        <v>13</v>
      </c>
      <c r="V38" s="14" t="s">
        <v>14</v>
      </c>
      <c r="W38" s="14" t="s">
        <v>15</v>
      </c>
    </row>
    <row r="39" spans="2:23">
      <c r="B39" s="1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14"/>
      <c r="Q39" s="14"/>
      <c r="R39" s="14"/>
      <c r="S39" s="14"/>
      <c r="T39" s="14"/>
      <c r="U39" s="14"/>
      <c r="V39" s="14"/>
      <c r="W39" s="14"/>
    </row>
    <row r="40" spans="2:23">
      <c r="B40" s="3" t="s">
        <v>42</v>
      </c>
      <c r="C40" s="9">
        <f>EnglandWales!L2/EnglandWales!R2</f>
        <v>0.92611360545485033</v>
      </c>
      <c r="D40" s="9">
        <f>EnglandWales!L3/EnglandWales!R3</f>
        <v>0.9428739693757362</v>
      </c>
      <c r="E40" s="9">
        <f>EnglandWales!L4/EnglandWales!R4</f>
        <v>0.95173171362109077</v>
      </c>
      <c r="F40" s="9">
        <f>EnglandWales!L5/EnglandWales!R5</f>
        <v>0.95025933912232652</v>
      </c>
      <c r="G40" s="9">
        <f>EnglandWales!L6/EnglandWales!R6</f>
        <v>0.94596116713151679</v>
      </c>
      <c r="H40" s="9">
        <f>EnglandWales!L7/EnglandWales!R7</f>
        <v>0.94337715184943804</v>
      </c>
      <c r="I40" s="9">
        <f>EnglandWales!L8/EnglandWales!R8</f>
        <v>0.94013665952371328</v>
      </c>
      <c r="J40" s="9">
        <f>EnglandWales!L9/EnglandWales!R9</f>
        <v>0.94031954666779249</v>
      </c>
      <c r="K40" s="9">
        <f>EnglandWales!L10/EnglandWales!R10</f>
        <v>0.94095963183100118</v>
      </c>
      <c r="L40" s="9">
        <f>EnglandWales!L11/EnglandWales!R11</f>
        <v>0.94250175577823359</v>
      </c>
      <c r="M40" s="9">
        <f>EnglandWales!L12/EnglandWales!R12</f>
        <v>0.94491278551300195</v>
      </c>
      <c r="N40" s="9">
        <f>EnglandWales!L13/EnglandWales!R13</f>
        <v>0.94551431203835279</v>
      </c>
      <c r="P40" s="9"/>
      <c r="Q40" s="9"/>
      <c r="R40" s="9"/>
      <c r="S40" s="9"/>
      <c r="T40" s="9"/>
      <c r="U40" s="9"/>
      <c r="V40" s="9"/>
      <c r="W40" s="9"/>
    </row>
    <row r="41" spans="2:23">
      <c r="B41" s="3" t="s">
        <v>24</v>
      </c>
      <c r="C41" s="9"/>
      <c r="D41" s="9"/>
      <c r="E41" s="9">
        <f>other!Z14</f>
        <v>1.0859701090615324</v>
      </c>
      <c r="F41" s="9"/>
      <c r="G41" s="9"/>
      <c r="H41" s="9">
        <f>other!AA14</f>
        <v>1.0275537634408602</v>
      </c>
      <c r="I41" s="9"/>
      <c r="J41" s="9"/>
      <c r="K41" s="9">
        <f>other!AB14</f>
        <v>0.98206080858267197</v>
      </c>
      <c r="L41" s="9"/>
      <c r="M41" s="9"/>
      <c r="N41" s="9">
        <f>other!AC14</f>
        <v>0.9622717238611278</v>
      </c>
      <c r="P41" s="9"/>
      <c r="Q41" s="9"/>
      <c r="R41" s="9">
        <f>other!Z15</f>
        <v>0.9403527669314663</v>
      </c>
      <c r="S41" s="9"/>
      <c r="T41" s="9"/>
      <c r="U41" s="9"/>
      <c r="V41" s="9"/>
      <c r="W41" s="9"/>
    </row>
    <row r="42" spans="2:23">
      <c r="B42" s="3" t="s">
        <v>145</v>
      </c>
      <c r="C42" s="9"/>
      <c r="D42" s="9"/>
      <c r="E42" s="9">
        <f>other!Z29</f>
        <v>0.97842859392221693</v>
      </c>
      <c r="F42" s="9"/>
      <c r="G42" s="9"/>
      <c r="H42" s="9">
        <f>other!AA29</f>
        <v>0.9030405146664624</v>
      </c>
      <c r="I42" s="9"/>
      <c r="J42" s="9"/>
      <c r="K42" s="9">
        <f>other!AB29</f>
        <v>0.87096467907330044</v>
      </c>
      <c r="L42" s="9"/>
      <c r="M42" s="9"/>
      <c r="N42" s="9">
        <f>other!AC29</f>
        <v>0.86439550435909107</v>
      </c>
      <c r="P42" s="9"/>
      <c r="Q42" s="9"/>
      <c r="R42" s="9">
        <f>other!Z30</f>
        <v>0.81310029916548576</v>
      </c>
      <c r="S42" s="9"/>
      <c r="T42" s="9"/>
      <c r="U42" s="9">
        <f>other!AA30</f>
        <v>0.7875469097036073</v>
      </c>
      <c r="V42" s="9"/>
      <c r="W42" s="9"/>
    </row>
    <row r="43" spans="2:23">
      <c r="B43" s="3" t="s">
        <v>155</v>
      </c>
      <c r="C43" s="9">
        <f>Turkey!J2/Turkey!P2</f>
        <v>0.83754200672107537</v>
      </c>
      <c r="D43" s="9">
        <f>Turkey!J3/Turkey!P3</f>
        <v>0.87793758794976262</v>
      </c>
      <c r="E43" s="9">
        <f>Turkey!J4/Turkey!P4</f>
        <v>0.87946490909598685</v>
      </c>
      <c r="F43" s="9">
        <f>Turkey!J5/Turkey!P5</f>
        <v>0.87892016355090941</v>
      </c>
      <c r="G43" s="9">
        <f>Turkey!J6/Turkey!P6</f>
        <v>0.85825600749093023</v>
      </c>
      <c r="H43" s="9">
        <f>Turkey!J7/Turkey!P7</f>
        <v>0.87268628910793256</v>
      </c>
      <c r="I43" s="9">
        <f>Turkey!J8/Turkey!P8</f>
        <v>0.8703880452844075</v>
      </c>
      <c r="J43" s="9">
        <f>Turkey!J9/Turkey!P9</f>
        <v>0.87166787783926802</v>
      </c>
      <c r="K43" s="9">
        <f>Turkey!J10/Turkey!P10</f>
        <v>0.87327138281641004</v>
      </c>
      <c r="L43" s="9">
        <f>Turkey!J11/Turkey!P11</f>
        <v>0.87077379285743461</v>
      </c>
      <c r="M43" s="9">
        <f>Turkey!J12/Turkey!P12</f>
        <v>0.87171771331443937</v>
      </c>
      <c r="N43" s="9">
        <f>Turkey!J13/Turkey!P13</f>
        <v>0.87046058663511328</v>
      </c>
      <c r="P43" s="9"/>
      <c r="Q43" s="9"/>
      <c r="R43" s="9"/>
      <c r="S43" s="9"/>
      <c r="T43" s="9"/>
      <c r="U43" s="9"/>
      <c r="V43" s="9"/>
      <c r="W43" s="9"/>
    </row>
    <row r="44" spans="2:23">
      <c r="B44" s="3" t="s">
        <v>31</v>
      </c>
      <c r="C44" s="9">
        <f>Bulgaria!J2/Bulgaria!P2</f>
        <v>0.93525841456685677</v>
      </c>
      <c r="D44" s="9">
        <f>Bulgaria!J3/Bulgaria!P3</f>
        <v>0.9364076231855436</v>
      </c>
      <c r="E44" s="9">
        <f>Bulgaria!J4/Bulgaria!P4</f>
        <v>0.9584022220752596</v>
      </c>
      <c r="F44" s="9">
        <f>Bulgaria!J5/Bulgaria!P5</f>
        <v>0.95367412140575081</v>
      </c>
      <c r="G44" s="9">
        <f>Bulgaria!J6/Bulgaria!P6</f>
        <v>0.9466202035401734</v>
      </c>
      <c r="H44" s="9">
        <f>Bulgaria!J7/Bulgaria!P7</f>
        <v>0.9507468579324867</v>
      </c>
      <c r="I44" s="9">
        <f>Bulgaria!J8/Bulgaria!P8</f>
        <v>0.93654822335025378</v>
      </c>
      <c r="J44" s="9">
        <f>Bulgaria!J9/Bulgaria!P9</f>
        <v>0.92717147091161145</v>
      </c>
      <c r="K44" s="9">
        <f>Bulgaria!J10/Bulgaria!P10</f>
        <v>0.92699025829318504</v>
      </c>
      <c r="L44" s="9">
        <f>Bulgaria!J11/Bulgaria!P11</f>
        <v>0.92111569059714371</v>
      </c>
      <c r="M44" s="9">
        <f>Bulgaria!J12/Bulgaria!P12</f>
        <v>0.91897883421010962</v>
      </c>
      <c r="N44" s="9">
        <f>Bulgaria!J13/Bulgaria!P13</f>
        <v>0.91969189768923265</v>
      </c>
      <c r="P44" s="9"/>
      <c r="Q44" s="9"/>
      <c r="R44" s="9"/>
      <c r="S44" s="9"/>
      <c r="T44" s="9"/>
      <c r="U44" s="9"/>
      <c r="V44" s="9"/>
      <c r="W44" s="9"/>
    </row>
    <row r="45" spans="2:23">
      <c r="B45" s="3" t="s">
        <v>156</v>
      </c>
      <c r="C45" s="9">
        <f>BIH!L2/BIH!R2</f>
        <v>0.61685976827806632</v>
      </c>
      <c r="D45" s="9">
        <f>BIH!L3/BIH!R3</f>
        <v>0.77120487168334062</v>
      </c>
      <c r="E45" s="9">
        <f>BIH!L4/BIH!R4</f>
        <v>0.83408792171754054</v>
      </c>
      <c r="F45" s="9">
        <f>BIH!L5/BIH!R5</f>
        <v>0.8244862072755248</v>
      </c>
      <c r="G45" s="9">
        <f>BIH!L6/BIH!R6</f>
        <v>0.83489369148656922</v>
      </c>
      <c r="H45" s="9">
        <f>BIH!L7/BIH!R7</f>
        <v>0.84519378147580471</v>
      </c>
      <c r="I45" s="9">
        <f>BIH!L8/BIH!R8</f>
        <v>0.84238864415075865</v>
      </c>
      <c r="J45" s="9">
        <f>BIH!L9/BIH!R9</f>
        <v>0.85282418456642806</v>
      </c>
      <c r="K45" s="9">
        <f>BIH!L10/BIH!R10</f>
        <v>0.86266094420600858</v>
      </c>
      <c r="L45" s="9">
        <f>BIH!L11/BIH!R11</f>
        <v>0.87092584834520315</v>
      </c>
      <c r="M45" s="9">
        <f>BIH!L12/BIH!R12</f>
        <v>0.88309442373467584</v>
      </c>
      <c r="N45" s="9">
        <f>BIH!L13/BIH!R13</f>
        <v>0.89248942172073342</v>
      </c>
      <c r="P45" s="9">
        <f>BIH!K2/BIH!R2</f>
        <v>0.66839792249300845</v>
      </c>
      <c r="Q45" s="9">
        <f>BIH!K3/BIH!R3</f>
        <v>0.78729882557633757</v>
      </c>
      <c r="R45" s="9">
        <f>BIH!K4/BIH!R4</f>
        <v>0.8196290346136994</v>
      </c>
      <c r="S45" s="9"/>
      <c r="T45" s="9"/>
      <c r="U45" s="9"/>
      <c r="V45" s="9"/>
      <c r="W45" s="9"/>
    </row>
    <row r="46" spans="2:23">
      <c r="B46" s="3" t="s">
        <v>157</v>
      </c>
      <c r="C46" s="9">
        <f>Serbia!L2/Serbia!R2</f>
        <v>0.97947590251053696</v>
      </c>
      <c r="D46" s="9">
        <f>Serbia!L3/Serbia!R3</f>
        <v>0.97580092093661208</v>
      </c>
      <c r="E46" s="9">
        <f>Serbia!L4/Serbia!R4</f>
        <v>0.98257293910319166</v>
      </c>
      <c r="F46" s="9">
        <f>Serbia!L5/Serbia!R5</f>
        <v>0.98485380410251266</v>
      </c>
      <c r="G46" s="9">
        <f>Serbia!L6/Serbia!R6</f>
        <v>0.98102829812674375</v>
      </c>
      <c r="H46" s="9">
        <f>Serbia!L7/Serbia!R7</f>
        <v>0.97990843516353221</v>
      </c>
      <c r="I46" s="9">
        <f>Serbia!L8/Serbia!R8</f>
        <v>0.96797523491219895</v>
      </c>
      <c r="J46" s="9">
        <f>Serbia!L9/Serbia!R9</f>
        <v>0.9690697289761584</v>
      </c>
      <c r="K46" s="9">
        <f>Serbia!L10/Serbia!R10</f>
        <v>0.97871317148652326</v>
      </c>
      <c r="L46" s="9">
        <f>Serbia!L11/Serbia!R11</f>
        <v>0.9758698616065592</v>
      </c>
      <c r="M46" s="9">
        <f>Serbia!L12/Serbia!R12</f>
        <v>0.97809113949888582</v>
      </c>
      <c r="N46" s="9">
        <f>Serbia!L13/Serbia!R13</f>
        <v>0.98007033997655335</v>
      </c>
      <c r="P46" s="9">
        <f>Serbia!K2/Serbia!R2</f>
        <v>0.98973795125526842</v>
      </c>
      <c r="Q46" s="9">
        <f>Serbia!K3/Serbia!R3</f>
        <v>0.98785147447829924</v>
      </c>
      <c r="R46" s="9">
        <f>Serbia!K4/Serbia!R4</f>
        <v>0.97421839305528357</v>
      </c>
      <c r="S46" s="9">
        <f>Serbia!K5/Serbia!R5</f>
        <v>0.96444154671748838</v>
      </c>
      <c r="T46" s="9">
        <f>Serbia!K6/Serbia!R6</f>
        <v>0.96452770027899559</v>
      </c>
      <c r="U46" s="9">
        <f>Serbia!K7/Serbia!R7</f>
        <v>0.96185896380224634</v>
      </c>
      <c r="V46" s="9">
        <f>Serbia!K8/Serbia!R8</f>
        <v>0.94471687258581483</v>
      </c>
      <c r="W46" s="9"/>
    </row>
    <row r="47" spans="2:23">
      <c r="B47" s="3" t="s">
        <v>158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f>Croatia!L13/Croatia!R13</f>
        <v>0.92809795113399807</v>
      </c>
      <c r="P47" s="9"/>
      <c r="Q47" s="9"/>
      <c r="R47" s="9"/>
      <c r="S47" s="9"/>
      <c r="T47" s="9"/>
      <c r="U47" s="9"/>
      <c r="V47" s="9"/>
      <c r="W47" s="9"/>
    </row>
    <row r="48" spans="2:23">
      <c r="B48" s="3" t="s">
        <v>159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>
        <f>other!I45</f>
        <v>0.83126175862813434</v>
      </c>
      <c r="P48" s="9"/>
      <c r="Q48" s="9"/>
      <c r="R48" s="9"/>
      <c r="S48" s="9"/>
      <c r="T48" s="9"/>
      <c r="U48" s="9"/>
      <c r="V48" s="9"/>
      <c r="W48" s="9"/>
    </row>
    <row r="49" spans="2:23">
      <c r="B49" s="3" t="s">
        <v>171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f>other!I58</f>
        <v>0.99433241070251743</v>
      </c>
      <c r="P49" s="9"/>
      <c r="Q49" s="9"/>
      <c r="R49" s="9"/>
      <c r="S49" s="9"/>
      <c r="T49" s="9"/>
      <c r="U49" s="9"/>
      <c r="V49" s="9"/>
      <c r="W49" s="9"/>
    </row>
    <row r="50" spans="2:23">
      <c r="B50" s="3" t="s">
        <v>161</v>
      </c>
      <c r="C50" s="9">
        <f>'North Macedonia'!L2/'North Macedonia'!R2</f>
        <v>0.80213603147835866</v>
      </c>
      <c r="D50" s="9">
        <f>'North Macedonia'!L3/'North Macedonia'!R3</f>
        <v>0.88345278903085078</v>
      </c>
      <c r="E50" s="9">
        <f>'North Macedonia'!L4/'North Macedonia'!R4</f>
        <v>0.90393832048343403</v>
      </c>
      <c r="F50" s="9">
        <f>'North Macedonia'!L5/'North Macedonia'!R5</f>
        <v>0.89724626278520847</v>
      </c>
      <c r="G50" s="9">
        <f>'North Macedonia'!L6/'North Macedonia'!R6</f>
        <v>0.88546475358702437</v>
      </c>
      <c r="H50" s="9">
        <f>'North Macedonia'!L7/'North Macedonia'!R7</f>
        <v>0.90096767551986823</v>
      </c>
      <c r="I50" s="9">
        <f>'North Macedonia'!L8/'North Macedonia'!R8</f>
        <v>0.90523130134025076</v>
      </c>
      <c r="J50" s="9">
        <f>'North Macedonia'!L9/'North Macedonia'!R9</f>
        <v>0.90428324956867456</v>
      </c>
      <c r="K50" s="9">
        <f>'North Macedonia'!L10/'North Macedonia'!R10</f>
        <v>0.90441273616065532</v>
      </c>
      <c r="L50" s="9">
        <f>'North Macedonia'!L11/'North Macedonia'!R11</f>
        <v>0.90001186802753386</v>
      </c>
      <c r="M50" s="9">
        <f>'North Macedonia'!L12/'North Macedonia'!R12</f>
        <v>0.90823388371205926</v>
      </c>
      <c r="N50" s="9">
        <f>'North Macedonia'!L13/'North Macedonia'!R13</f>
        <v>0.91070798689846311</v>
      </c>
      <c r="P50" s="9"/>
      <c r="Q50" s="9"/>
      <c r="R50" s="9"/>
      <c r="S50" s="9"/>
      <c r="T50" s="9"/>
      <c r="U50" s="9"/>
      <c r="V50" s="9"/>
      <c r="W50" s="9"/>
    </row>
    <row r="52" spans="2:23">
      <c r="C52" s="13" t="s">
        <v>8</v>
      </c>
      <c r="D52" s="13" t="s">
        <v>9</v>
      </c>
      <c r="E52" s="13" t="s">
        <v>10</v>
      </c>
      <c r="F52" s="13" t="s">
        <v>11</v>
      </c>
      <c r="G52" s="13" t="s">
        <v>12</v>
      </c>
      <c r="H52" s="13" t="s">
        <v>13</v>
      </c>
      <c r="I52" s="13" t="s">
        <v>14</v>
      </c>
      <c r="J52" s="13" t="s">
        <v>15</v>
      </c>
      <c r="K52" s="13" t="s">
        <v>16</v>
      </c>
      <c r="L52" s="13" t="s">
        <v>17</v>
      </c>
      <c r="M52" s="13" t="s">
        <v>18</v>
      </c>
      <c r="N52" s="13" t="s">
        <v>19</v>
      </c>
      <c r="P52" s="14" t="s">
        <v>8</v>
      </c>
      <c r="Q52" s="14" t="s">
        <v>9</v>
      </c>
      <c r="R52" s="14" t="s">
        <v>10</v>
      </c>
      <c r="S52" s="14" t="s">
        <v>11</v>
      </c>
      <c r="T52" s="14" t="s">
        <v>12</v>
      </c>
      <c r="U52" s="14" t="s">
        <v>13</v>
      </c>
      <c r="V52" s="14" t="s">
        <v>14</v>
      </c>
      <c r="W52" s="14" t="s">
        <v>15</v>
      </c>
    </row>
    <row r="53" spans="2:23">
      <c r="B53" t="s">
        <v>82</v>
      </c>
      <c r="C53" s="9">
        <f>MIN(C3:C27,C40:C50)</f>
        <v>0.61685976827806632</v>
      </c>
      <c r="D53" s="9">
        <f>MIN(D3:D27,D40:D50)</f>
        <v>0.72996963326325626</v>
      </c>
      <c r="E53" s="9">
        <f>MIN(E3:E27,E40:E50)</f>
        <v>0.75547389373755935</v>
      </c>
      <c r="F53" s="9">
        <f>MIN(F3:F27,F40:F50)</f>
        <v>0.76254826254826258</v>
      </c>
      <c r="G53" s="9">
        <f>MIN(G3:G27,G40:G50)</f>
        <v>0.78370410077727148</v>
      </c>
      <c r="H53" s="9">
        <f>MIN(H3:H27,H40:H50)</f>
        <v>0.79923405508911471</v>
      </c>
      <c r="I53" s="9">
        <f>MIN(I3:I27,I40:I50)</f>
        <v>0.79109147800478552</v>
      </c>
      <c r="J53" s="9">
        <f>MIN(J3:J27,J40:J50)</f>
        <v>0.79887437612827861</v>
      </c>
      <c r="K53" s="9">
        <f>MIN(K3:K27,K40:K50)</f>
        <v>0.79383952813406988</v>
      </c>
      <c r="L53" s="9">
        <f>MIN(L3:L27,L40:L50)</f>
        <v>0.79594949580544017</v>
      </c>
      <c r="M53" s="9">
        <f>MIN(M3:M27,M40:M50)</f>
        <v>0.79332477535301671</v>
      </c>
      <c r="N53" s="9">
        <f>MIN(N3:N27,N40:N50)</f>
        <v>0.79739439179177496</v>
      </c>
      <c r="P53" s="9">
        <f>MIN(P3:P27,P40:P50)</f>
        <v>0.66839792249300845</v>
      </c>
      <c r="Q53" s="9">
        <f>MIN(Q3:Q27,Q40:Q50)</f>
        <v>0.71548703573931327</v>
      </c>
      <c r="R53" s="9">
        <f>MIN(R3:R27,R40:R50)</f>
        <v>0.7369468687796662</v>
      </c>
      <c r="S53" s="9">
        <f>MIN(S3:S27,S40:S50)</f>
        <v>0.71394503747444926</v>
      </c>
      <c r="T53" s="9">
        <f>MIN(T3:T27,T40:T50)</f>
        <v>0.73072455999285268</v>
      </c>
      <c r="U53" s="9">
        <f>MIN(U3:U27,U40:U50)</f>
        <v>0.72132685672957575</v>
      </c>
      <c r="V53" s="9">
        <f>MIN(V3:V27,V40:V50)</f>
        <v>0.71679244125406472</v>
      </c>
    </row>
    <row r="54" spans="2:23">
      <c r="B54" t="s">
        <v>83</v>
      </c>
      <c r="C54" s="9">
        <f>PERCENTILE((C3:C27,C40:C50),0.1)</f>
        <v>0.80213603147835866</v>
      </c>
      <c r="D54" s="9">
        <f>PERCENTILE((D3:D27,D40:D50),0.1)</f>
        <v>0.85382381413359143</v>
      </c>
      <c r="E54" s="9">
        <f>PERCENTILE((E3:E27,E40:E50),0.1)</f>
        <v>0.88054353610959701</v>
      </c>
      <c r="F54" s="9">
        <f>PERCENTILE((F3:F27,F40:F50),0.1)</f>
        <v>0.87349255143059823</v>
      </c>
      <c r="G54" s="9">
        <f>PERCENTILE((G3:G27,G40:G50),0.1)</f>
        <v>0.85825600749093023</v>
      </c>
      <c r="H54" s="9">
        <f>PERCENTILE((H3:H27,H40:H50),0.1)</f>
        <v>0.86861546574402371</v>
      </c>
      <c r="I54" s="9">
        <f>PERCENTILE((I3:I27,I40:I50),0.1)</f>
        <v>0.85049211954744619</v>
      </c>
      <c r="J54" s="9">
        <f>PERCENTILE((J3:J27,J40:J50),0.1)</f>
        <v>0.85282418456642806</v>
      </c>
      <c r="K54" s="9">
        <f>PERCENTILE((K3:K27,K40:K50),0.1)</f>
        <v>0.864321691179467</v>
      </c>
      <c r="L54" s="9">
        <f>PERCENTILE((L3:L27,L40:L50),0.1)</f>
        <v>0.87077379285743461</v>
      </c>
      <c r="M54" s="9">
        <f>PERCENTILE((M3:M27,M40:M50),0.1)</f>
        <v>0.86149118738404451</v>
      </c>
      <c r="N54" s="9">
        <f>PERCENTILE((N3:N27,N40:N50),0.1)</f>
        <v>0.84025559985063691</v>
      </c>
      <c r="P54" s="9">
        <f>PERCENTILE((P3:P27,P40:P50),0.1)</f>
        <v>0.75506458138198651</v>
      </c>
      <c r="Q54" s="9">
        <f>PERCENTILE((Q3:Q27,Q40:Q50),0.1)</f>
        <v>0.75857352691938307</v>
      </c>
      <c r="R54" s="9">
        <f>PERCENTILE((R3:R27,R40:R50),0.1)</f>
        <v>0.78443365462715109</v>
      </c>
      <c r="S54" s="9">
        <f>PERCENTILE((S3:S27,S40:S50),0.1)</f>
        <v>0.75979814970563497</v>
      </c>
      <c r="T54" s="9">
        <f>PERCENTILE((T3:T27,T40:T50),0.1)</f>
        <v>0.76345076098365572</v>
      </c>
      <c r="U54" s="9">
        <f>PERCENTILE((U3:U27,U40:U50),0.1)</f>
        <v>0.77061733128071863</v>
      </c>
      <c r="V54" s="9">
        <f>PERCENTILE((V3:V27,V40:V50),0.1)</f>
        <v>0.73473763198484421</v>
      </c>
    </row>
    <row r="55" spans="2:23">
      <c r="B55" t="s">
        <v>84</v>
      </c>
      <c r="C55" s="9">
        <f>PERCENTILE((C3:C27,C40:C50),0.25)</f>
        <v>0.88691661701328206</v>
      </c>
      <c r="D55" s="9">
        <f>PERCENTILE((D3:D27,D40:D50),0.25)</f>
        <v>0.9023217907656178</v>
      </c>
      <c r="E55" s="9">
        <f>PERCENTILE((E3:E27,E40:E50),0.25)</f>
        <v>0.90490039840637448</v>
      </c>
      <c r="F55" s="9">
        <f>PERCENTILE((F3:F27,F40:F50),0.25)</f>
        <v>0.89707126755415456</v>
      </c>
      <c r="G55" s="9">
        <f>PERCENTILE((G3:G27,G40:G50),0.25)</f>
        <v>0.89757211269760795</v>
      </c>
      <c r="H55" s="9">
        <f>PERCENTILE((H3:H27,H40:H50),0.25)</f>
        <v>0.9030405146664624</v>
      </c>
      <c r="I55" s="9">
        <f>PERCENTILE((I3:I27,I40:I50),0.25)</f>
        <v>0.90042544637000943</v>
      </c>
      <c r="J55" s="9">
        <f>PERCENTILE((J3:J27,J40:J50),0.25)</f>
        <v>0.90028691071942224</v>
      </c>
      <c r="K55" s="9">
        <f>PERCENTILE((K3:K27,K40:K50),0.25)</f>
        <v>0.89976068376068374</v>
      </c>
      <c r="L55" s="9">
        <f>PERCENTILE((L3:L27,L40:L50),0.25)</f>
        <v>0.90002125733586313</v>
      </c>
      <c r="M55" s="9">
        <f>PERCENTILE((M3:M27,M40:M50),0.25)</f>
        <v>0.89960302801563685</v>
      </c>
      <c r="N55" s="9">
        <f>PERCENTILE((N3:N27,N40:N50),0.25)</f>
        <v>0.8969892842381304</v>
      </c>
      <c r="P55" s="9">
        <f>PERCENTILE((P3:P27,P40:P50),0.25)</f>
        <v>0.84126912157590383</v>
      </c>
      <c r="Q55" s="9">
        <f>PERCENTILE((Q3:Q27,Q40:Q50),0.25)</f>
        <v>0.83953100948342807</v>
      </c>
      <c r="R55" s="9">
        <f>PERCENTILE((R3:R27,R40:R50),0.25)</f>
        <v>0.83595786073486766</v>
      </c>
      <c r="S55" s="9">
        <f>PERCENTILE((S3:S27,S40:S50),0.25)</f>
        <v>0.85822032958271799</v>
      </c>
      <c r="T55" s="9">
        <f>PERCENTILE((T3:T27,T40:T50),0.25)</f>
        <v>0.86111002496800038</v>
      </c>
      <c r="U55" s="9">
        <f>PERCENTILE((U3:U27,U40:U50),0.25)</f>
        <v>0.83579268037483589</v>
      </c>
      <c r="V55" s="9">
        <f>PERCENTILE((V3:V27,V40:V50),0.25)</f>
        <v>0.8241073897099509</v>
      </c>
    </row>
    <row r="56" spans="2:23">
      <c r="B56" t="s">
        <v>7</v>
      </c>
      <c r="C56" s="9">
        <f>MEDIAN(C3:C27,C40:C50)</f>
        <v>0.91797119599248589</v>
      </c>
      <c r="D56" s="9">
        <f>MEDIAN(D3:D27,D40:D50)</f>
        <v>0.92270037261635129</v>
      </c>
      <c r="E56" s="9">
        <f>MEDIAN(E3:E27,E40:E50)</f>
        <v>0.93462820698651983</v>
      </c>
      <c r="F56" s="9">
        <f>MEDIAN(F3:F27,F40:F50)</f>
        <v>0.92580123186136343</v>
      </c>
      <c r="G56" s="9">
        <f>MEDIAN(G3:G27,G40:G50)</f>
        <v>0.92763554629680389</v>
      </c>
      <c r="H56" s="9">
        <f>MEDIAN(H3:H27,H40:H50)</f>
        <v>0.93251508042895437</v>
      </c>
      <c r="I56" s="9">
        <f>MEDIAN(I3:I27,I40:I50)</f>
        <v>0.9343944217068364</v>
      </c>
      <c r="J56" s="9">
        <f>MEDIAN(J3:J27,J40:J50)</f>
        <v>0.9302074265301834</v>
      </c>
      <c r="K56" s="9">
        <f>MEDIAN(K3:K27,K40:K50)</f>
        <v>0.93052346426579557</v>
      </c>
      <c r="L56" s="9">
        <f>MEDIAN(L3:L27,L40:L50)</f>
        <v>0.93207539319297661</v>
      </c>
      <c r="M56" s="9">
        <f>MEDIAN(M3:M27,M40:M50)</f>
        <v>0.9285700665484431</v>
      </c>
      <c r="N56" s="9">
        <f>MEDIAN(N3:N27,N40:N50)</f>
        <v>0.93103010764247074</v>
      </c>
      <c r="P56" s="9">
        <f>MEDIAN(P3:P27,P40:P50)</f>
        <v>0.88522130532633159</v>
      </c>
      <c r="Q56" s="9">
        <f>MEDIAN(Q3:Q27,Q40:Q50)</f>
        <v>0.89020109302079342</v>
      </c>
      <c r="R56" s="9">
        <f>MEDIAN(R3:R27,R40:R50)</f>
        <v>0.89377061720131945</v>
      </c>
      <c r="S56" s="9">
        <f>MEDIAN(S3:S27,S40:S50)</f>
        <v>0.88766682309544875</v>
      </c>
      <c r="T56" s="9">
        <f>MEDIAN(T3:T27,T40:T50)</f>
        <v>0.88837626709508577</v>
      </c>
      <c r="U56" s="9">
        <f>MEDIAN(U3:U27,U40:U50)</f>
        <v>0.88905463360059667</v>
      </c>
      <c r="V56" s="9">
        <f>MEDIAN(V3:V27,V40:V50)</f>
        <v>0.89889369168587452</v>
      </c>
    </row>
    <row r="57" spans="2:23">
      <c r="B57" t="s">
        <v>85</v>
      </c>
      <c r="C57" s="9">
        <f>PERCENTILE((C3:C27,C40:C50),0.75)</f>
        <v>0.95265691633668714</v>
      </c>
      <c r="D57" s="9">
        <f>PERCENTILE((D3:D27,D40:D50),0.75)</f>
        <v>0.9482458724660453</v>
      </c>
      <c r="E57" s="9">
        <f>PERCENTILE((E3:E27,E40:E50),0.75)</f>
        <v>0.95921562779600356</v>
      </c>
      <c r="F57" s="9">
        <f>PERCENTILE((F3:F27,F40:F50),0.75)</f>
        <v>0.94959091824544672</v>
      </c>
      <c r="G57" s="9">
        <f>PERCENTILE((G3:G27,G40:G50),0.75)</f>
        <v>0.9458811368521638</v>
      </c>
      <c r="H57" s="9">
        <f>PERCENTILE((H3:H27,H40:H50),0.75)</f>
        <v>0.9507468579324867</v>
      </c>
      <c r="I57" s="9">
        <f>PERCENTILE((I3:I27,I40:I50),0.75)</f>
        <v>0.95329227243040782</v>
      </c>
      <c r="J57" s="9">
        <f>PERCENTILE((J3:J27,J40:J50),0.75)</f>
        <v>0.95620459495394372</v>
      </c>
      <c r="K57" s="9">
        <f>PERCENTILE((K3:K27,K40:K50),0.75)</f>
        <v>0.95839585546973682</v>
      </c>
      <c r="L57" s="9">
        <f>PERCENTILE((L3:L27,L40:L50),0.75)</f>
        <v>0.95731204375962942</v>
      </c>
      <c r="M57" s="9">
        <f>PERCENTILE((M3:M27,M40:M50),0.75)</f>
        <v>0.95861303200641335</v>
      </c>
      <c r="N57" s="9">
        <f>PERCENTILE((N3:N27,N40:N50),0.75)</f>
        <v>0.96271666417114676</v>
      </c>
      <c r="P57" s="9">
        <f>PERCENTILE((P3:P27,P40:P50),0.75)</f>
        <v>0.92696415618955519</v>
      </c>
      <c r="Q57" s="9">
        <f>PERCENTILE((Q3:Q27,Q40:Q50),0.75)</f>
        <v>0.93186145864113334</v>
      </c>
      <c r="R57" s="9">
        <f>PERCENTILE((R3:R27,R40:R50),0.75)</f>
        <v>0.9403527669314663</v>
      </c>
      <c r="S57" s="9">
        <f>PERCENTILE((S3:S27,S40:S50),0.75)</f>
        <v>0.93989827211219312</v>
      </c>
      <c r="T57" s="9">
        <f>PERCENTILE((T3:T27,T40:T50),0.75)</f>
        <v>0.94406802746506924</v>
      </c>
      <c r="U57" s="9">
        <f>PERCENTILE((U3:U27,U40:U50),0.75)</f>
        <v>0.93866926502484049</v>
      </c>
      <c r="V57" s="9">
        <f>PERCENTILE((V3:V27,V40:V50),0.75)</f>
        <v>0.94125707235659628</v>
      </c>
    </row>
    <row r="58" spans="2:23">
      <c r="B58" t="s">
        <v>86</v>
      </c>
      <c r="C58" s="9">
        <f>PERCENTILE((C3:C27,C40:C50),0.9)</f>
        <v>0.97947590251053696</v>
      </c>
      <c r="D58" s="9">
        <f>PERCENTILE((D3:D27,D40:D50),0.9)</f>
        <v>0.97689090036343684</v>
      </c>
      <c r="E58" s="9">
        <f>PERCENTILE((E3:E27,E40:E50),0.9)</f>
        <v>0.99535688614685935</v>
      </c>
      <c r="F58" s="9">
        <f>PERCENTILE((F3:F27,F40:F50),0.9)</f>
        <v>0.98709653428528932</v>
      </c>
      <c r="G58" s="9">
        <f>PERCENTILE((G3:G27,G40:G50),0.9)</f>
        <v>0.98678556713167342</v>
      </c>
      <c r="H58" s="9">
        <f>PERCENTILE((H3:H27,H40:H50),0.9)</f>
        <v>0.98697577998482455</v>
      </c>
      <c r="I58" s="9">
        <f>PERCENTILE((I3:I27,I40:I50),0.9)</f>
        <v>0.97959902544984878</v>
      </c>
      <c r="J58" s="9">
        <f>PERCENTILE((J3:J27,J40:J50),0.9)</f>
        <v>0.97722488038277511</v>
      </c>
      <c r="K58" s="9">
        <f>PERCENTILE((K3:K27,K40:K50),0.9)</f>
        <v>0.97846600208034207</v>
      </c>
      <c r="L58" s="9">
        <f>PERCENTILE((L3:L27,L40:L50),0.9)</f>
        <v>0.97243018660923797</v>
      </c>
      <c r="M58" s="9">
        <f>PERCENTILE((M3:M27,M40:M50),0.9)</f>
        <v>0.96865885838618582</v>
      </c>
      <c r="N58" s="9">
        <f>PERCENTILE((N3:N27,N40:N50),0.9)</f>
        <v>0.9738838595441881</v>
      </c>
      <c r="P58" s="9">
        <f>PERCENTILE((P3:P27,P40:P50),0.9)</f>
        <v>0.97383951432095195</v>
      </c>
      <c r="Q58" s="9">
        <f>PERCENTILE((Q3:Q27,Q40:Q50),0.9)</f>
        <v>0.97052061799031353</v>
      </c>
      <c r="R58" s="9">
        <f>PERCENTILE((R3:R27,R40:R50),0.9)</f>
        <v>0.97110929803269186</v>
      </c>
      <c r="S58" s="9">
        <f>PERCENTILE((S3:S27,S40:S50),0.9)</f>
        <v>0.96418283240169422</v>
      </c>
      <c r="T58" s="9">
        <f>PERCENTILE((T3:T27,T40:T50),0.9)</f>
        <v>0.96826950085466645</v>
      </c>
      <c r="U58" s="9">
        <f>PERCENTILE((U3:U27,U40:U50),0.9)</f>
        <v>0.96649259186897241</v>
      </c>
      <c r="V58" s="9">
        <f>PERCENTILE((V3:V27,V40:V50),0.9)</f>
        <v>0.94881831785159942</v>
      </c>
    </row>
    <row r="59" spans="2:23">
      <c r="B59" t="s">
        <v>87</v>
      </c>
      <c r="C59" s="9">
        <f>MAX(C3:C27,C40:C50)</f>
        <v>0.9982495623905977</v>
      </c>
      <c r="D59" s="9">
        <f>MAX(D3:D27,D40:D50)</f>
        <v>1.0017244611059044</v>
      </c>
      <c r="E59" s="9">
        <f>MAX(E3:E27,E40:E50)</f>
        <v>1.0859701090615324</v>
      </c>
      <c r="F59" s="9">
        <f>MAX(F3:F27,F40:F50)</f>
        <v>0.9915005861664713</v>
      </c>
      <c r="G59" s="9">
        <f>MAX(G3:G27,G40:G50)</f>
        <v>0.99296448087431699</v>
      </c>
      <c r="H59" s="9">
        <f>MAX(H3:H27,H40:H50)</f>
        <v>1.0275537634408602</v>
      </c>
      <c r="I59" s="9">
        <f>MAX(I3:I27,I40:I50)</f>
        <v>0.99473476118381088</v>
      </c>
      <c r="J59" s="9">
        <f>MAX(J3:J27,J40:J50)</f>
        <v>0.99650445910884566</v>
      </c>
      <c r="K59" s="9">
        <f>MAX(K3:K27,K40:K50)</f>
        <v>0.99266783214204046</v>
      </c>
      <c r="L59" s="9">
        <f>MAX(L3:L27,L40:L50)</f>
        <v>0.9904942832014072</v>
      </c>
      <c r="M59" s="9">
        <f>MAX(M3:M27,M40:M50)</f>
        <v>0.98610710785726641</v>
      </c>
      <c r="N59" s="9">
        <f>MAX(N3:N27,N40:N50)</f>
        <v>0.99433241070251743</v>
      </c>
      <c r="P59" s="9">
        <f>MAX(P3:P27,P40:P50)</f>
        <v>1.0022287226633235</v>
      </c>
      <c r="Q59" s="9">
        <f>MAX(Q3:Q27,Q40:Q50)</f>
        <v>1.0007543029554962</v>
      </c>
      <c r="R59" s="9">
        <f>MAX(R3:R27,R40:R50)</f>
        <v>0.99738249687037672</v>
      </c>
      <c r="S59" s="9">
        <f>MAX(S3:S27,S40:S50)</f>
        <v>0.98420234659197647</v>
      </c>
      <c r="T59" s="9">
        <f>MAX(T3:T27,T40:T50)</f>
        <v>0.98648026694281443</v>
      </c>
      <c r="U59" s="9">
        <f>MAX(U3:U27,U40:U50)</f>
        <v>0.99119620907800732</v>
      </c>
      <c r="V59" s="9">
        <f>MAX(V3:V27,V40:V50)</f>
        <v>0.97394163584052607</v>
      </c>
    </row>
    <row r="61" spans="2:23">
      <c r="B61" s="16" t="s">
        <v>170</v>
      </c>
    </row>
    <row r="62" spans="2:23">
      <c r="B62" t="s">
        <v>164</v>
      </c>
    </row>
    <row r="63" spans="2:23">
      <c r="B63" t="s">
        <v>165</v>
      </c>
    </row>
    <row r="64" spans="2:23">
      <c r="B64" t="s">
        <v>166</v>
      </c>
    </row>
    <row r="65" spans="2:2">
      <c r="B65" t="s">
        <v>167</v>
      </c>
    </row>
  </sheetData>
  <phoneticPr fontId="31" type="noConversion"/>
  <hyperlinks>
    <hyperlink ref="B3" location="Germany!A1" display="data" xr:uid="{1AFFA21F-9139-4ECC-9B21-525DFC782193}"/>
    <hyperlink ref="B4" location="France!A1" display="France" xr:uid="{A4EA2941-379F-44D5-AF96-DE5DE37997F5}"/>
    <hyperlink ref="B5" location="Switzerland!A1" display="Switzerland" xr:uid="{34E8BC49-D96A-4BD3-8731-D637CE86C7A4}"/>
    <hyperlink ref="B6" location="Austria!A1" display="Austria" xr:uid="{CE97E0C4-2AB8-4944-932B-235AA1D33FF6}"/>
    <hyperlink ref="B40" location="EnglandWales!A1" display="England &amp; Wales" xr:uid="{3A20114A-39E8-485E-8E4C-0DF5B5F66B47}"/>
    <hyperlink ref="B7" location="NorthernIreland!A1" display="Northern Ireland" xr:uid="{60F7C3F6-A12E-4BB2-B613-4F5964310916}"/>
    <hyperlink ref="B9" location="Sweden!A1" display="Sweden" xr:uid="{06CA5B9A-3993-4C3B-B0F3-CB9000D77F91}"/>
    <hyperlink ref="B10" location="Portugal!A1" display="Portugal" xr:uid="{B98536CC-82D2-41F6-B980-3A0A75B75FA7}"/>
    <hyperlink ref="B11" location="Spain!A1" display="Spain" xr:uid="{30A2DE54-9942-4402-8BA1-78DC09E9E8D5}"/>
    <hyperlink ref="B12" location="Netherlands!A1" display="Netherlands" xr:uid="{967290F2-8485-454D-AA70-C4AFF262737E}"/>
    <hyperlink ref="B13" location="Belgium!A1" display="Belgium!A1" xr:uid="{EF714EDF-D784-4E8E-8273-656912C208E6}"/>
    <hyperlink ref="B14" location="Norway!A1" display="Norway" xr:uid="{6F97B21C-7CE4-4970-A9E2-953CA9A3EA1A}"/>
    <hyperlink ref="B15" location="Israel!A1" display="Israel" xr:uid="{D0FEF60D-05FF-4C89-819E-A4C349A33BE8}"/>
    <hyperlink ref="B16" location="Italy!A1" display="Italy" xr:uid="{A0EE046E-4FD7-43AE-BE82-5E97125AD5FD}"/>
    <hyperlink ref="B17" location="Denmark!A1" display="Denmark" xr:uid="{C2C4F3E2-3381-401F-BC46-C7914FD852A9}"/>
    <hyperlink ref="B18" location="Finland!A1" display="Finland" xr:uid="{866B4D73-809B-47B6-9042-DB83B5FB8F33}"/>
    <hyperlink ref="B19" location="Poland!A1" display="Poland" xr:uid="{BABF3F81-4BB2-476A-9661-116EC66508EC}"/>
    <hyperlink ref="B20" location="Estonia!A1" display="Estonia" xr:uid="{BF818B84-3894-4CB8-A3AC-B024F1F81F6B}"/>
    <hyperlink ref="B22" location="Lithuania!A1" display="Lithuania" xr:uid="{2068394E-2EEB-4D7E-AA66-16789F987840}"/>
    <hyperlink ref="B21" location="Latvia!A1" display="Latvia" xr:uid="{57B5BB1E-764D-4B17-84F8-FC15C7633E94}"/>
    <hyperlink ref="B8" location="Scotland!A1" display="Scotland" xr:uid="{D1987C82-0D64-4EBD-A249-C034845BDB11}"/>
    <hyperlink ref="B23" location="Romania!A1" display="Romania" xr:uid="{E63E944F-960D-4B9E-B818-BD277046B300}"/>
    <hyperlink ref="B24" location="Slovenia!A1" display="Slovenia" xr:uid="{BED98D78-D96D-4F4E-87E9-79AFBEFB9591}"/>
    <hyperlink ref="B25" location="Czech!A1" display="Czech Republic" xr:uid="{DC024034-7C0B-45B6-8A6D-A56BA6DD6355}"/>
    <hyperlink ref="B26" location="Slovakia!A1" display="Slovakia" xr:uid="{CC0A13D1-716D-4FAD-B6A5-70C74B086105}"/>
    <hyperlink ref="B27" location="Hungary!A1" display="Hungary" xr:uid="{B0CE4693-59CD-407E-945F-30D8DE8D4F00}"/>
    <hyperlink ref="B43" location="Turkey!A1" display="Turkey" xr:uid="{5E12A542-D4F1-41F9-8CA3-7BAD574F6887}"/>
    <hyperlink ref="B44" location="Bulgaria!A1" display="Bulgaria" xr:uid="{D93BE74F-D62F-44F7-8750-4E40AEFAF689}"/>
    <hyperlink ref="B45" location="BIH!A1" display="Bosnia and Herzegovina" xr:uid="{26DDDCAF-C51D-4B55-9454-EC58CE61B333}"/>
    <hyperlink ref="B46" location="Serbia!A1" display="Serbia" xr:uid="{B29726E7-C7F7-49A7-8038-1684FD2F44DE}"/>
    <hyperlink ref="B47" location="Croatia!A1" display="Croatia" xr:uid="{D058D40A-763E-40A1-B5F7-1D43C5AEC6FB}"/>
    <hyperlink ref="B42" location="other!A1" display="Albania" xr:uid="{1E89B91F-DF4C-49D7-88E6-C4CBDA0FF292}"/>
    <hyperlink ref="B48" location="other!A1" display="Moldova" xr:uid="{3D10C821-995E-494E-A12E-8368ACABD6A8}"/>
    <hyperlink ref="B50" location="'North Macedonia'!A1" display="North Macedonia" xr:uid="{8CC77A06-6E48-4BC8-AF53-D81E6EE21053}"/>
    <hyperlink ref="B49" location="other!A1" display="Kosovo" xr:uid="{7A5ED6BF-A6AC-4F4C-A6AA-D6BFE8D138FD}"/>
    <hyperlink ref="B41" location="other!A1" display="Ireland" xr:uid="{5F1D692D-416D-4F6B-BCD0-BE00E14CE6FD}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945F0-B0E9-4786-989C-4898703F9D59}">
  <dimension ref="A1:AD32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1690</v>
      </c>
      <c r="D2">
        <v>1687</v>
      </c>
      <c r="E2">
        <v>1840</v>
      </c>
      <c r="F2">
        <v>1926</v>
      </c>
      <c r="G2">
        <v>1887</v>
      </c>
      <c r="H2">
        <v>1873</v>
      </c>
      <c r="I2">
        <v>1970</v>
      </c>
      <c r="K2">
        <f>SUM(C$2:C2)</f>
        <v>1690</v>
      </c>
      <c r="L2">
        <f>SUM(D$2:D2)</f>
        <v>1687</v>
      </c>
      <c r="M2">
        <f>SUM(E$2:E2)</f>
        <v>1840</v>
      </c>
      <c r="N2">
        <f>SUM(F$2:F2)</f>
        <v>1926</v>
      </c>
      <c r="O2">
        <f>SUM(G$2:G2)</f>
        <v>1887</v>
      </c>
      <c r="P2">
        <f>SUM(H$2:H2)</f>
        <v>1873</v>
      </c>
      <c r="Q2">
        <f>SUM(I$2:I2)</f>
        <v>1970</v>
      </c>
      <c r="R2">
        <f>MEDIAN(M2:Q2)</f>
        <v>1887</v>
      </c>
      <c r="T2" t="s">
        <v>8</v>
      </c>
      <c r="U2">
        <f t="shared" ref="U2:AA13" si="0">K2-$R2</f>
        <v>-197</v>
      </c>
      <c r="V2">
        <f t="shared" si="0"/>
        <v>-200</v>
      </c>
      <c r="W2">
        <f t="shared" si="0"/>
        <v>-47</v>
      </c>
      <c r="X2">
        <f t="shared" si="0"/>
        <v>39</v>
      </c>
      <c r="Y2">
        <f t="shared" si="0"/>
        <v>0</v>
      </c>
      <c r="Z2">
        <f t="shared" si="0"/>
        <v>-14</v>
      </c>
      <c r="AA2">
        <f t="shared" si="0"/>
        <v>83</v>
      </c>
      <c r="AC2">
        <f>MEDIAN($E2:$I2)</f>
        <v>1887</v>
      </c>
      <c r="AD2">
        <f>MEDIAN(F2:I2)</f>
        <v>1906.5</v>
      </c>
    </row>
    <row r="3" spans="1:30">
      <c r="B3" t="s">
        <v>9</v>
      </c>
      <c r="C3">
        <v>1494</v>
      </c>
      <c r="D3">
        <v>1606</v>
      </c>
      <c r="E3">
        <v>1649</v>
      </c>
      <c r="F3">
        <v>1665</v>
      </c>
      <c r="G3">
        <v>1680</v>
      </c>
      <c r="H3">
        <v>1696</v>
      </c>
      <c r="I3">
        <v>1742</v>
      </c>
      <c r="K3">
        <f>SUM(C$2:C3)</f>
        <v>3184</v>
      </c>
      <c r="L3">
        <f>SUM(D$2:D3)</f>
        <v>3293</v>
      </c>
      <c r="M3">
        <f>SUM(E$2:E3)</f>
        <v>3489</v>
      </c>
      <c r="N3">
        <f>SUM(F$2:F3)</f>
        <v>3591</v>
      </c>
      <c r="O3">
        <f>SUM(G$2:G3)</f>
        <v>3567</v>
      </c>
      <c r="P3">
        <f>SUM(H$2:H3)</f>
        <v>3569</v>
      </c>
      <c r="Q3">
        <f>SUM(I$2:I3)</f>
        <v>3712</v>
      </c>
      <c r="R3">
        <f t="shared" ref="R3:R13" si="1">MEDIAN(M3:Q3)</f>
        <v>3569</v>
      </c>
      <c r="T3" t="s">
        <v>9</v>
      </c>
      <c r="U3">
        <f t="shared" si="0"/>
        <v>-385</v>
      </c>
      <c r="V3">
        <f t="shared" si="0"/>
        <v>-276</v>
      </c>
      <c r="W3">
        <f t="shared" si="0"/>
        <v>-80</v>
      </c>
      <c r="X3">
        <f t="shared" si="0"/>
        <v>22</v>
      </c>
      <c r="Y3">
        <f t="shared" si="0"/>
        <v>-2</v>
      </c>
      <c r="Z3">
        <f t="shared" si="0"/>
        <v>0</v>
      </c>
      <c r="AA3">
        <f t="shared" si="0"/>
        <v>143</v>
      </c>
      <c r="AC3">
        <f t="shared" ref="AC3:AC13" si="2">MEDIAN($E3:$I3)</f>
        <v>1680</v>
      </c>
      <c r="AD3">
        <f t="shared" ref="AD3:AD13" si="3">MEDIAN(F3:I3)</f>
        <v>1688</v>
      </c>
    </row>
    <row r="4" spans="1:30">
      <c r="B4" t="s">
        <v>10</v>
      </c>
      <c r="C4">
        <v>1632</v>
      </c>
      <c r="D4">
        <v>1759</v>
      </c>
      <c r="E4">
        <v>1776</v>
      </c>
      <c r="F4">
        <v>1737</v>
      </c>
      <c r="G4">
        <v>1859</v>
      </c>
      <c r="H4">
        <v>1801</v>
      </c>
      <c r="I4">
        <v>1927</v>
      </c>
      <c r="K4">
        <f>SUM(C$2:C4)</f>
        <v>4816</v>
      </c>
      <c r="L4">
        <f>SUM(D$2:D4)</f>
        <v>5052</v>
      </c>
      <c r="M4">
        <f>SUM(E$2:E4)</f>
        <v>5265</v>
      </c>
      <c r="N4">
        <f>SUM(F$2:F4)</f>
        <v>5328</v>
      </c>
      <c r="O4">
        <f>SUM(G$2:G4)</f>
        <v>5426</v>
      </c>
      <c r="P4">
        <f>SUM(H$2:H4)</f>
        <v>5370</v>
      </c>
      <c r="Q4">
        <f>SUM(I$2:I4)</f>
        <v>5639</v>
      </c>
      <c r="R4">
        <f t="shared" si="1"/>
        <v>5370</v>
      </c>
      <c r="T4" t="s">
        <v>10</v>
      </c>
      <c r="U4">
        <f t="shared" si="0"/>
        <v>-554</v>
      </c>
      <c r="V4">
        <f t="shared" si="0"/>
        <v>-318</v>
      </c>
      <c r="W4">
        <f t="shared" si="0"/>
        <v>-105</v>
      </c>
      <c r="X4">
        <f t="shared" si="0"/>
        <v>-42</v>
      </c>
      <c r="Y4">
        <f t="shared" si="0"/>
        <v>56</v>
      </c>
      <c r="Z4">
        <f t="shared" si="0"/>
        <v>0</v>
      </c>
      <c r="AA4">
        <f t="shared" si="0"/>
        <v>269</v>
      </c>
      <c r="AC4">
        <f t="shared" si="2"/>
        <v>1801</v>
      </c>
      <c r="AD4">
        <f t="shared" si="3"/>
        <v>1830</v>
      </c>
    </row>
    <row r="5" spans="1:30">
      <c r="B5" t="s">
        <v>11</v>
      </c>
      <c r="C5">
        <v>1484</v>
      </c>
      <c r="D5">
        <v>1652</v>
      </c>
      <c r="E5">
        <v>1712</v>
      </c>
      <c r="F5">
        <v>1652</v>
      </c>
      <c r="G5">
        <v>1849</v>
      </c>
      <c r="H5">
        <v>1801</v>
      </c>
      <c r="I5">
        <v>1831</v>
      </c>
      <c r="K5">
        <f>SUM(C$2:C5)</f>
        <v>6300</v>
      </c>
      <c r="L5">
        <f>SUM(D$2:D5)</f>
        <v>6704</v>
      </c>
      <c r="M5">
        <f>SUM(E$2:E5)</f>
        <v>6977</v>
      </c>
      <c r="N5">
        <f>SUM(F$2:F5)</f>
        <v>6980</v>
      </c>
      <c r="O5">
        <f>SUM(G$2:G5)</f>
        <v>7275</v>
      </c>
      <c r="P5">
        <f>SUM(H$2:H5)</f>
        <v>7171</v>
      </c>
      <c r="Q5">
        <f>SUM(I$2:I5)</f>
        <v>7470</v>
      </c>
      <c r="R5">
        <f t="shared" si="1"/>
        <v>7171</v>
      </c>
      <c r="T5" t="s">
        <v>11</v>
      </c>
      <c r="U5">
        <f t="shared" si="0"/>
        <v>-871</v>
      </c>
      <c r="V5">
        <f t="shared" si="0"/>
        <v>-467</v>
      </c>
      <c r="W5">
        <f t="shared" si="0"/>
        <v>-194</v>
      </c>
      <c r="X5">
        <f t="shared" si="0"/>
        <v>-191</v>
      </c>
      <c r="Y5">
        <f t="shared" si="0"/>
        <v>104</v>
      </c>
      <c r="Z5">
        <f t="shared" si="0"/>
        <v>0</v>
      </c>
      <c r="AA5">
        <f t="shared" si="0"/>
        <v>299</v>
      </c>
      <c r="AC5">
        <f t="shared" si="2"/>
        <v>1801</v>
      </c>
      <c r="AD5">
        <f t="shared" si="3"/>
        <v>1816</v>
      </c>
    </row>
    <row r="6" spans="1:30">
      <c r="B6" t="s">
        <v>12</v>
      </c>
      <c r="C6">
        <v>1599</v>
      </c>
      <c r="D6">
        <v>1696</v>
      </c>
      <c r="E6">
        <v>1743</v>
      </c>
      <c r="F6">
        <v>1764</v>
      </c>
      <c r="G6">
        <v>1881</v>
      </c>
      <c r="H6">
        <v>1981</v>
      </c>
      <c r="I6">
        <v>1989</v>
      </c>
      <c r="K6">
        <f>SUM(C$2:C6)</f>
        <v>7899</v>
      </c>
      <c r="L6">
        <f>SUM(D$2:D6)</f>
        <v>8400</v>
      </c>
      <c r="M6">
        <f>SUM(E$2:E6)</f>
        <v>8720</v>
      </c>
      <c r="N6">
        <f>SUM(F$2:F6)</f>
        <v>8744</v>
      </c>
      <c r="O6">
        <f>SUM(G$2:G6)</f>
        <v>9156</v>
      </c>
      <c r="P6">
        <f>SUM(H$2:H6)</f>
        <v>9152</v>
      </c>
      <c r="Q6">
        <f>SUM(I$2:I6)</f>
        <v>9459</v>
      </c>
      <c r="R6">
        <f t="shared" si="1"/>
        <v>9152</v>
      </c>
      <c r="T6" t="s">
        <v>12</v>
      </c>
      <c r="U6">
        <f t="shared" si="0"/>
        <v>-1253</v>
      </c>
      <c r="V6">
        <f t="shared" si="0"/>
        <v>-752</v>
      </c>
      <c r="W6">
        <f t="shared" si="0"/>
        <v>-432</v>
      </c>
      <c r="X6">
        <f t="shared" si="0"/>
        <v>-408</v>
      </c>
      <c r="Y6">
        <f t="shared" si="0"/>
        <v>4</v>
      </c>
      <c r="Z6">
        <f t="shared" si="0"/>
        <v>0</v>
      </c>
      <c r="AA6">
        <f t="shared" si="0"/>
        <v>307</v>
      </c>
      <c r="AC6">
        <f t="shared" si="2"/>
        <v>1881</v>
      </c>
      <c r="AD6">
        <f t="shared" si="3"/>
        <v>1931</v>
      </c>
    </row>
    <row r="7" spans="1:30">
      <c r="B7" t="s">
        <v>13</v>
      </c>
      <c r="C7">
        <v>1670</v>
      </c>
      <c r="D7">
        <v>1648</v>
      </c>
      <c r="E7">
        <v>1763</v>
      </c>
      <c r="F7">
        <v>1736</v>
      </c>
      <c r="G7">
        <v>1761</v>
      </c>
      <c r="H7">
        <v>1936</v>
      </c>
      <c r="I7">
        <v>1777</v>
      </c>
      <c r="K7">
        <f>SUM(C$2:C7)</f>
        <v>9569</v>
      </c>
      <c r="L7">
        <f>SUM(D$2:D7)</f>
        <v>10048</v>
      </c>
      <c r="M7">
        <f>SUM(E$2:E7)</f>
        <v>10483</v>
      </c>
      <c r="N7">
        <f>SUM(F$2:F7)</f>
        <v>10480</v>
      </c>
      <c r="O7">
        <f>SUM(G$2:G7)</f>
        <v>10917</v>
      </c>
      <c r="P7">
        <f>SUM(H$2:H7)</f>
        <v>11088</v>
      </c>
      <c r="Q7">
        <f>SUM(I$2:I7)</f>
        <v>11236</v>
      </c>
      <c r="R7">
        <f t="shared" si="1"/>
        <v>10917</v>
      </c>
      <c r="T7" t="s">
        <v>13</v>
      </c>
      <c r="U7">
        <f t="shared" si="0"/>
        <v>-1348</v>
      </c>
      <c r="V7">
        <f t="shared" si="0"/>
        <v>-869</v>
      </c>
      <c r="W7">
        <f t="shared" si="0"/>
        <v>-434</v>
      </c>
      <c r="X7">
        <f t="shared" si="0"/>
        <v>-437</v>
      </c>
      <c r="Y7">
        <f t="shared" si="0"/>
        <v>0</v>
      </c>
      <c r="Z7">
        <f t="shared" si="0"/>
        <v>171</v>
      </c>
      <c r="AA7">
        <f t="shared" si="0"/>
        <v>319</v>
      </c>
      <c r="AC7">
        <f t="shared" si="2"/>
        <v>1763</v>
      </c>
      <c r="AD7">
        <f t="shared" si="3"/>
        <v>1769</v>
      </c>
    </row>
    <row r="8" spans="1:30">
      <c r="B8" t="s">
        <v>14</v>
      </c>
      <c r="D8">
        <v>1770</v>
      </c>
      <c r="E8">
        <v>1991</v>
      </c>
      <c r="F8">
        <v>1879</v>
      </c>
      <c r="G8">
        <v>1945</v>
      </c>
      <c r="H8">
        <v>1973</v>
      </c>
      <c r="I8">
        <v>2021</v>
      </c>
      <c r="L8">
        <f>SUM(D$2:D8)</f>
        <v>11818</v>
      </c>
      <c r="M8">
        <f>SUM(E$2:E8)</f>
        <v>12474</v>
      </c>
      <c r="N8">
        <f>SUM(F$2:F8)</f>
        <v>12359</v>
      </c>
      <c r="O8">
        <f>SUM(G$2:G8)</f>
        <v>12862</v>
      </c>
      <c r="P8">
        <f>SUM(H$2:H8)</f>
        <v>13061</v>
      </c>
      <c r="Q8">
        <f>SUM(I$2:I8)</f>
        <v>13257</v>
      </c>
      <c r="R8">
        <f t="shared" si="1"/>
        <v>12862</v>
      </c>
      <c r="T8" t="s">
        <v>14</v>
      </c>
      <c r="V8">
        <f t="shared" si="0"/>
        <v>-1044</v>
      </c>
      <c r="W8">
        <f t="shared" si="0"/>
        <v>-388</v>
      </c>
      <c r="X8">
        <f t="shared" si="0"/>
        <v>-503</v>
      </c>
      <c r="Y8">
        <f t="shared" si="0"/>
        <v>0</v>
      </c>
      <c r="Z8">
        <f t="shared" si="0"/>
        <v>199</v>
      </c>
      <c r="AA8">
        <f t="shared" si="0"/>
        <v>395</v>
      </c>
      <c r="AC8">
        <f t="shared" si="2"/>
        <v>1973</v>
      </c>
      <c r="AD8">
        <f t="shared" si="3"/>
        <v>1959</v>
      </c>
    </row>
    <row r="9" spans="1:30">
      <c r="B9" t="s">
        <v>15</v>
      </c>
      <c r="D9">
        <v>1808</v>
      </c>
      <c r="E9">
        <v>1910</v>
      </c>
      <c r="F9">
        <v>1830</v>
      </c>
      <c r="G9">
        <v>2007</v>
      </c>
      <c r="H9">
        <v>2020</v>
      </c>
      <c r="I9">
        <v>2041</v>
      </c>
      <c r="L9">
        <f>SUM(D$2:D9)</f>
        <v>13626</v>
      </c>
      <c r="M9">
        <f>SUM(E$2:E9)</f>
        <v>14384</v>
      </c>
      <c r="N9">
        <f>SUM(F$2:F9)</f>
        <v>14189</v>
      </c>
      <c r="O9">
        <f>SUM(G$2:G9)</f>
        <v>14869</v>
      </c>
      <c r="P9">
        <f>SUM(H$2:H9)</f>
        <v>15081</v>
      </c>
      <c r="Q9">
        <f>SUM(I$2:I9)</f>
        <v>15298</v>
      </c>
      <c r="R9">
        <f t="shared" si="1"/>
        <v>14869</v>
      </c>
      <c r="T9" t="s">
        <v>15</v>
      </c>
      <c r="V9">
        <f t="shared" si="0"/>
        <v>-1243</v>
      </c>
      <c r="W9">
        <f t="shared" si="0"/>
        <v>-485</v>
      </c>
      <c r="X9">
        <f t="shared" si="0"/>
        <v>-680</v>
      </c>
      <c r="Y9">
        <f t="shared" si="0"/>
        <v>0</v>
      </c>
      <c r="Z9">
        <f t="shared" si="0"/>
        <v>212</v>
      </c>
      <c r="AA9">
        <f t="shared" si="0"/>
        <v>429</v>
      </c>
      <c r="AC9">
        <f t="shared" si="2"/>
        <v>2007</v>
      </c>
      <c r="AD9">
        <f t="shared" si="3"/>
        <v>2013.5</v>
      </c>
    </row>
    <row r="10" spans="1:30">
      <c r="B10" t="s">
        <v>16</v>
      </c>
      <c r="D10">
        <v>1799</v>
      </c>
      <c r="E10">
        <v>1969</v>
      </c>
      <c r="F10">
        <v>1929</v>
      </c>
      <c r="G10">
        <v>1988</v>
      </c>
      <c r="H10">
        <v>2033</v>
      </c>
      <c r="I10">
        <v>2024</v>
      </c>
      <c r="L10">
        <f>SUM(D$2:D10)</f>
        <v>15425</v>
      </c>
      <c r="M10">
        <f>SUM(E$2:E10)</f>
        <v>16353</v>
      </c>
      <c r="N10">
        <f>SUM(F$2:F10)</f>
        <v>16118</v>
      </c>
      <c r="O10">
        <f>SUM(G$2:G10)</f>
        <v>16857</v>
      </c>
      <c r="P10">
        <f>SUM(H$2:H10)</f>
        <v>17114</v>
      </c>
      <c r="Q10">
        <f>SUM(I$2:I10)</f>
        <v>17322</v>
      </c>
      <c r="R10">
        <f t="shared" si="1"/>
        <v>16857</v>
      </c>
      <c r="T10" t="s">
        <v>16</v>
      </c>
      <c r="V10">
        <f t="shared" si="0"/>
        <v>-1432</v>
      </c>
      <c r="W10">
        <f t="shared" si="0"/>
        <v>-504</v>
      </c>
      <c r="X10">
        <f t="shared" si="0"/>
        <v>-739</v>
      </c>
      <c r="Y10">
        <f t="shared" si="0"/>
        <v>0</v>
      </c>
      <c r="Z10">
        <f t="shared" si="0"/>
        <v>257</v>
      </c>
      <c r="AA10">
        <f t="shared" si="0"/>
        <v>465</v>
      </c>
      <c r="AC10">
        <f t="shared" si="2"/>
        <v>1988</v>
      </c>
      <c r="AD10">
        <f t="shared" si="3"/>
        <v>2006</v>
      </c>
    </row>
    <row r="11" spans="1:30">
      <c r="B11" t="s">
        <v>17</v>
      </c>
      <c r="D11">
        <v>1788</v>
      </c>
      <c r="E11">
        <v>1869</v>
      </c>
      <c r="F11">
        <v>1928</v>
      </c>
      <c r="G11">
        <v>1929</v>
      </c>
      <c r="H11">
        <v>2008</v>
      </c>
      <c r="I11">
        <v>1997</v>
      </c>
      <c r="L11">
        <f>SUM(D$2:D11)</f>
        <v>17213</v>
      </c>
      <c r="M11">
        <f>SUM(E$2:E11)</f>
        <v>18222</v>
      </c>
      <c r="N11">
        <f>SUM(F$2:F11)</f>
        <v>18046</v>
      </c>
      <c r="O11">
        <f>SUM(G$2:G11)</f>
        <v>18786</v>
      </c>
      <c r="P11">
        <f>SUM(H$2:H11)</f>
        <v>19122</v>
      </c>
      <c r="Q11">
        <f>SUM(I$2:I11)</f>
        <v>19319</v>
      </c>
      <c r="R11">
        <f t="shared" si="1"/>
        <v>18786</v>
      </c>
      <c r="T11" t="s">
        <v>17</v>
      </c>
      <c r="V11">
        <f t="shared" si="0"/>
        <v>-1573</v>
      </c>
      <c r="W11">
        <f t="shared" si="0"/>
        <v>-564</v>
      </c>
      <c r="X11">
        <f t="shared" si="0"/>
        <v>-740</v>
      </c>
      <c r="Y11">
        <f t="shared" si="0"/>
        <v>0</v>
      </c>
      <c r="Z11">
        <f t="shared" si="0"/>
        <v>336</v>
      </c>
      <c r="AA11">
        <f t="shared" si="0"/>
        <v>533</v>
      </c>
      <c r="AC11">
        <f t="shared" si="2"/>
        <v>1929</v>
      </c>
      <c r="AD11">
        <f t="shared" si="3"/>
        <v>1963</v>
      </c>
    </row>
    <row r="12" spans="1:30">
      <c r="B12" t="s">
        <v>18</v>
      </c>
      <c r="D12">
        <v>1596</v>
      </c>
      <c r="E12">
        <v>1804</v>
      </c>
      <c r="F12">
        <v>1737</v>
      </c>
      <c r="G12">
        <v>1827</v>
      </c>
      <c r="H12">
        <v>1879</v>
      </c>
      <c r="I12">
        <v>1959</v>
      </c>
      <c r="L12">
        <f>SUM(D$2:D12)</f>
        <v>18809</v>
      </c>
      <c r="M12">
        <f>SUM(E$2:E12)</f>
        <v>20026</v>
      </c>
      <c r="N12">
        <f>SUM(F$2:F12)</f>
        <v>19783</v>
      </c>
      <c r="O12">
        <f>SUM(G$2:G12)</f>
        <v>20613</v>
      </c>
      <c r="P12">
        <f>SUM(H$2:H12)</f>
        <v>21001</v>
      </c>
      <c r="Q12">
        <f>SUM(I$2:I12)</f>
        <v>21278</v>
      </c>
      <c r="R12">
        <f t="shared" si="1"/>
        <v>20613</v>
      </c>
      <c r="T12" t="s">
        <v>18</v>
      </c>
      <c r="V12">
        <f t="shared" si="0"/>
        <v>-1804</v>
      </c>
      <c r="W12">
        <f t="shared" si="0"/>
        <v>-587</v>
      </c>
      <c r="X12">
        <f t="shared" si="0"/>
        <v>-830</v>
      </c>
      <c r="Y12">
        <f t="shared" si="0"/>
        <v>0</v>
      </c>
      <c r="Z12">
        <f t="shared" si="0"/>
        <v>388</v>
      </c>
      <c r="AA12">
        <f t="shared" si="0"/>
        <v>665</v>
      </c>
      <c r="AC12">
        <f t="shared" si="2"/>
        <v>1827</v>
      </c>
      <c r="AD12">
        <f t="shared" si="3"/>
        <v>1853</v>
      </c>
    </row>
    <row r="13" spans="1:30">
      <c r="B13" t="s">
        <v>19</v>
      </c>
      <c r="D13">
        <v>1707</v>
      </c>
      <c r="E13">
        <v>1860</v>
      </c>
      <c r="F13">
        <v>1665</v>
      </c>
      <c r="G13">
        <v>1820</v>
      </c>
      <c r="H13">
        <v>1824</v>
      </c>
      <c r="I13">
        <v>1904</v>
      </c>
      <c r="L13">
        <f>SUM(D$2:D13)</f>
        <v>20516</v>
      </c>
      <c r="M13">
        <f>SUM(E$2:E13)</f>
        <v>21886</v>
      </c>
      <c r="N13">
        <f>SUM(F$2:F13)</f>
        <v>21448</v>
      </c>
      <c r="O13">
        <f>SUM(G$2:G13)</f>
        <v>22433</v>
      </c>
      <c r="P13">
        <f>SUM(H$2:H13)</f>
        <v>22825</v>
      </c>
      <c r="Q13">
        <f>SUM(I$2:I13)</f>
        <v>23182</v>
      </c>
      <c r="R13">
        <f t="shared" si="1"/>
        <v>22433</v>
      </c>
      <c r="T13" t="s">
        <v>19</v>
      </c>
      <c r="V13">
        <f t="shared" si="0"/>
        <v>-1917</v>
      </c>
      <c r="W13">
        <f t="shared" si="0"/>
        <v>-547</v>
      </c>
      <c r="X13">
        <f t="shared" si="0"/>
        <v>-985</v>
      </c>
      <c r="Y13">
        <f t="shared" si="0"/>
        <v>0</v>
      </c>
      <c r="Z13">
        <f t="shared" si="0"/>
        <v>392</v>
      </c>
      <c r="AA13">
        <f t="shared" si="0"/>
        <v>749</v>
      </c>
      <c r="AC13">
        <f t="shared" si="2"/>
        <v>1824</v>
      </c>
      <c r="AD13">
        <f t="shared" si="3"/>
        <v>1822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1945</v>
      </c>
      <c r="D17">
        <v>1609</v>
      </c>
      <c r="E17">
        <v>1922</v>
      </c>
      <c r="F17">
        <v>1668</v>
      </c>
      <c r="G17">
        <v>1565</v>
      </c>
      <c r="H17">
        <v>2101</v>
      </c>
      <c r="I17">
        <v>1818</v>
      </c>
      <c r="K17">
        <f>SUM(C$17:C17)</f>
        <v>1945</v>
      </c>
      <c r="L17">
        <f>SUM(D$17:D17)</f>
        <v>1609</v>
      </c>
      <c r="M17">
        <f>SUM(E$17:E17)</f>
        <v>1922</v>
      </c>
      <c r="N17">
        <f>SUM(F$17:F17)</f>
        <v>1668</v>
      </c>
      <c r="O17">
        <f>SUM(G$17:G17)</f>
        <v>1565</v>
      </c>
      <c r="P17">
        <f>SUM(H$17:H17)</f>
        <v>2101</v>
      </c>
      <c r="Q17">
        <f>SUM(I$17:I17)</f>
        <v>1818</v>
      </c>
      <c r="R17">
        <f>MEDIAN(M17:Q17)</f>
        <v>1818</v>
      </c>
      <c r="T17" t="s">
        <v>8</v>
      </c>
      <c r="U17">
        <f t="shared" ref="U17:AA28" si="4">K17-$R17</f>
        <v>127</v>
      </c>
      <c r="V17">
        <f t="shared" si="4"/>
        <v>-209</v>
      </c>
      <c r="W17">
        <f t="shared" si="4"/>
        <v>104</v>
      </c>
      <c r="X17">
        <f t="shared" si="4"/>
        <v>-150</v>
      </c>
      <c r="Y17">
        <f t="shared" si="4"/>
        <v>-253</v>
      </c>
      <c r="Z17">
        <f t="shared" si="4"/>
        <v>283</v>
      </c>
      <c r="AA17">
        <f t="shared" si="4"/>
        <v>0</v>
      </c>
    </row>
    <row r="18" spans="2:27">
      <c r="B18" t="s">
        <v>9</v>
      </c>
      <c r="C18">
        <v>1437</v>
      </c>
      <c r="D18">
        <v>1376</v>
      </c>
      <c r="E18">
        <v>1547</v>
      </c>
      <c r="F18">
        <v>1282</v>
      </c>
      <c r="G18">
        <v>1301</v>
      </c>
      <c r="H18">
        <v>1456</v>
      </c>
      <c r="I18">
        <v>1391</v>
      </c>
      <c r="K18">
        <f>SUM(C$17:C18)</f>
        <v>3382</v>
      </c>
      <c r="L18">
        <f>SUM(D$17:D18)</f>
        <v>2985</v>
      </c>
      <c r="M18">
        <f>SUM(E$17:E18)</f>
        <v>3469</v>
      </c>
      <c r="N18">
        <f>SUM(F$17:F18)</f>
        <v>2950</v>
      </c>
      <c r="O18">
        <f>SUM(G$17:G18)</f>
        <v>2866</v>
      </c>
      <c r="P18">
        <f>SUM(H$17:H18)</f>
        <v>3557</v>
      </c>
      <c r="Q18">
        <f>SUM(I$17:I18)</f>
        <v>3209</v>
      </c>
      <c r="R18">
        <f t="shared" ref="R18:R28" si="5">MEDIAN(M18:Q18)</f>
        <v>3209</v>
      </c>
      <c r="T18" t="s">
        <v>9</v>
      </c>
      <c r="U18">
        <f t="shared" si="4"/>
        <v>173</v>
      </c>
      <c r="V18">
        <f t="shared" si="4"/>
        <v>-224</v>
      </c>
      <c r="W18">
        <f t="shared" si="4"/>
        <v>260</v>
      </c>
      <c r="X18">
        <f t="shared" si="4"/>
        <v>-259</v>
      </c>
      <c r="Y18">
        <f t="shared" si="4"/>
        <v>-343</v>
      </c>
      <c r="Z18">
        <f t="shared" si="4"/>
        <v>348</v>
      </c>
      <c r="AA18">
        <f t="shared" si="4"/>
        <v>0</v>
      </c>
    </row>
    <row r="19" spans="2:27">
      <c r="B19" t="s">
        <v>10</v>
      </c>
      <c r="C19">
        <v>1419</v>
      </c>
      <c r="D19">
        <v>1539</v>
      </c>
      <c r="E19">
        <v>1397</v>
      </c>
      <c r="F19">
        <v>1380</v>
      </c>
      <c r="G19">
        <v>1345</v>
      </c>
      <c r="H19">
        <v>1487</v>
      </c>
      <c r="I19">
        <v>1449</v>
      </c>
      <c r="K19">
        <f>SUM(C$17:C19)</f>
        <v>4801</v>
      </c>
      <c r="L19">
        <f>SUM(D$17:D19)</f>
        <v>4524</v>
      </c>
      <c r="M19">
        <f>SUM(E$17:E19)</f>
        <v>4866</v>
      </c>
      <c r="N19">
        <f>SUM(F$17:F19)</f>
        <v>4330</v>
      </c>
      <c r="O19">
        <f>SUM(G$17:G19)</f>
        <v>4211</v>
      </c>
      <c r="P19">
        <f>SUM(H$17:H19)</f>
        <v>5044</v>
      </c>
      <c r="Q19">
        <f>SUM(I$17:I19)</f>
        <v>4658</v>
      </c>
      <c r="R19">
        <f t="shared" si="5"/>
        <v>4658</v>
      </c>
      <c r="T19" t="s">
        <v>10</v>
      </c>
      <c r="U19">
        <f t="shared" si="4"/>
        <v>143</v>
      </c>
      <c r="V19">
        <f t="shared" si="4"/>
        <v>-134</v>
      </c>
      <c r="W19">
        <f t="shared" si="4"/>
        <v>208</v>
      </c>
      <c r="X19">
        <f t="shared" si="4"/>
        <v>-328</v>
      </c>
      <c r="Y19">
        <f t="shared" si="4"/>
        <v>-447</v>
      </c>
      <c r="Z19">
        <f t="shared" si="4"/>
        <v>386</v>
      </c>
      <c r="AA19">
        <f t="shared" si="4"/>
        <v>0</v>
      </c>
    </row>
    <row r="20" spans="2:27">
      <c r="B20" t="s">
        <v>11</v>
      </c>
      <c r="C20">
        <v>1269</v>
      </c>
      <c r="D20">
        <v>1369</v>
      </c>
      <c r="E20">
        <v>1238</v>
      </c>
      <c r="F20">
        <v>1933</v>
      </c>
      <c r="G20">
        <v>1354</v>
      </c>
      <c r="H20">
        <v>1281</v>
      </c>
      <c r="I20">
        <v>1148</v>
      </c>
      <c r="K20">
        <f>SUM(C$17:C20)</f>
        <v>6070</v>
      </c>
      <c r="L20">
        <f>SUM(D$17:D20)</f>
        <v>5893</v>
      </c>
      <c r="M20">
        <f>SUM(E$17:E20)</f>
        <v>6104</v>
      </c>
      <c r="N20">
        <f>SUM(F$17:F20)</f>
        <v>6263</v>
      </c>
      <c r="O20">
        <f>SUM(G$17:G20)</f>
        <v>5565</v>
      </c>
      <c r="P20">
        <f>SUM(H$17:H20)</f>
        <v>6325</v>
      </c>
      <c r="Q20">
        <f>SUM(I$17:I20)</f>
        <v>5806</v>
      </c>
      <c r="R20">
        <f t="shared" si="5"/>
        <v>6104</v>
      </c>
      <c r="T20" t="s">
        <v>11</v>
      </c>
      <c r="U20">
        <f t="shared" si="4"/>
        <v>-34</v>
      </c>
      <c r="V20">
        <f t="shared" si="4"/>
        <v>-211</v>
      </c>
      <c r="W20">
        <f t="shared" si="4"/>
        <v>0</v>
      </c>
      <c r="X20">
        <f t="shared" si="4"/>
        <v>159</v>
      </c>
      <c r="Y20">
        <f t="shared" si="4"/>
        <v>-539</v>
      </c>
      <c r="Z20">
        <f t="shared" si="4"/>
        <v>221</v>
      </c>
      <c r="AA20">
        <f t="shared" si="4"/>
        <v>-298</v>
      </c>
    </row>
    <row r="21" spans="2:27">
      <c r="B21" t="s">
        <v>12</v>
      </c>
      <c r="C21">
        <v>1411</v>
      </c>
      <c r="D21">
        <v>1381</v>
      </c>
      <c r="E21">
        <v>1180</v>
      </c>
      <c r="F21">
        <v>1444</v>
      </c>
      <c r="G21">
        <v>1349</v>
      </c>
      <c r="H21">
        <v>1166</v>
      </c>
      <c r="I21">
        <v>1360</v>
      </c>
      <c r="K21">
        <f>SUM(C$17:C21)</f>
        <v>7481</v>
      </c>
      <c r="L21">
        <f>SUM(D$17:D21)</f>
        <v>7274</v>
      </c>
      <c r="M21">
        <f>SUM(E$17:E21)</f>
        <v>7284</v>
      </c>
      <c r="N21">
        <f>SUM(F$17:F21)</f>
        <v>7707</v>
      </c>
      <c r="O21">
        <f>SUM(G$17:G21)</f>
        <v>6914</v>
      </c>
      <c r="P21">
        <f>SUM(H$17:H21)</f>
        <v>7491</v>
      </c>
      <c r="Q21">
        <f>SUM(I$17:I21)</f>
        <v>7166</v>
      </c>
      <c r="R21">
        <f t="shared" si="5"/>
        <v>7284</v>
      </c>
      <c r="T21" t="s">
        <v>12</v>
      </c>
      <c r="U21">
        <f t="shared" si="4"/>
        <v>197</v>
      </c>
      <c r="V21">
        <f t="shared" si="4"/>
        <v>-10</v>
      </c>
      <c r="W21">
        <f t="shared" si="4"/>
        <v>0</v>
      </c>
      <c r="X21">
        <f t="shared" si="4"/>
        <v>423</v>
      </c>
      <c r="Y21">
        <f t="shared" si="4"/>
        <v>-370</v>
      </c>
      <c r="Z21">
        <f t="shared" si="4"/>
        <v>207</v>
      </c>
      <c r="AA21">
        <f t="shared" si="4"/>
        <v>-118</v>
      </c>
    </row>
    <row r="22" spans="2:27">
      <c r="B22" t="s">
        <v>13</v>
      </c>
      <c r="C22">
        <v>1397</v>
      </c>
      <c r="D22">
        <v>1326</v>
      </c>
      <c r="E22">
        <v>1354</v>
      </c>
      <c r="F22">
        <v>1307</v>
      </c>
      <c r="G22">
        <v>1118</v>
      </c>
      <c r="H22">
        <v>1146</v>
      </c>
      <c r="I22">
        <v>1262</v>
      </c>
      <c r="K22">
        <f>SUM(C$17:C22)</f>
        <v>8878</v>
      </c>
      <c r="L22">
        <f>SUM(D$17:D22)</f>
        <v>8600</v>
      </c>
      <c r="M22">
        <f>SUM(E$17:E22)</f>
        <v>8638</v>
      </c>
      <c r="N22">
        <f>SUM(F$17:F22)</f>
        <v>9014</v>
      </c>
      <c r="O22">
        <f>SUM(G$17:G22)</f>
        <v>8032</v>
      </c>
      <c r="P22">
        <f>SUM(H$17:H22)</f>
        <v>8637</v>
      </c>
      <c r="Q22">
        <f>SUM(I$17:I22)</f>
        <v>8428</v>
      </c>
      <c r="R22">
        <f t="shared" si="5"/>
        <v>8637</v>
      </c>
      <c r="T22" t="s">
        <v>13</v>
      </c>
      <c r="U22">
        <f t="shared" si="4"/>
        <v>241</v>
      </c>
      <c r="V22">
        <f t="shared" si="4"/>
        <v>-37</v>
      </c>
      <c r="W22">
        <f t="shared" si="4"/>
        <v>1</v>
      </c>
      <c r="X22">
        <f t="shared" si="4"/>
        <v>377</v>
      </c>
      <c r="Y22">
        <f t="shared" si="4"/>
        <v>-605</v>
      </c>
      <c r="Z22">
        <f t="shared" si="4"/>
        <v>0</v>
      </c>
      <c r="AA22">
        <f t="shared" si="4"/>
        <v>-209</v>
      </c>
    </row>
    <row r="23" spans="2:27">
      <c r="B23" t="s">
        <v>14</v>
      </c>
      <c r="C23">
        <v>1297</v>
      </c>
      <c r="D23">
        <v>1328</v>
      </c>
      <c r="E23">
        <v>1224</v>
      </c>
      <c r="F23">
        <v>1256</v>
      </c>
      <c r="G23">
        <v>1243</v>
      </c>
      <c r="H23">
        <v>1149</v>
      </c>
      <c r="I23">
        <v>1178</v>
      </c>
      <c r="K23">
        <f>SUM(C$17:C23)</f>
        <v>10175</v>
      </c>
      <c r="L23">
        <f>SUM(D$17:D23)</f>
        <v>9928</v>
      </c>
      <c r="M23">
        <f>SUM(E$17:E23)</f>
        <v>9862</v>
      </c>
      <c r="N23">
        <f>SUM(F$17:F23)</f>
        <v>10270</v>
      </c>
      <c r="O23">
        <f>SUM(G$17:G23)</f>
        <v>9275</v>
      </c>
      <c r="P23">
        <f>SUM(H$17:H23)</f>
        <v>9786</v>
      </c>
      <c r="Q23">
        <f>SUM(I$17:I23)</f>
        <v>9606</v>
      </c>
      <c r="R23">
        <f t="shared" si="5"/>
        <v>9786</v>
      </c>
      <c r="T23" t="s">
        <v>14</v>
      </c>
      <c r="U23">
        <f t="shared" si="4"/>
        <v>389</v>
      </c>
      <c r="V23">
        <f t="shared" si="4"/>
        <v>142</v>
      </c>
      <c r="W23">
        <f t="shared" si="4"/>
        <v>76</v>
      </c>
      <c r="X23">
        <f t="shared" si="4"/>
        <v>484</v>
      </c>
      <c r="Y23">
        <f t="shared" si="4"/>
        <v>-511</v>
      </c>
      <c r="Z23">
        <f t="shared" si="4"/>
        <v>0</v>
      </c>
      <c r="AA23">
        <f t="shared" si="4"/>
        <v>-180</v>
      </c>
    </row>
    <row r="24" spans="2:27">
      <c r="B24" t="s">
        <v>15</v>
      </c>
      <c r="C24">
        <v>1291</v>
      </c>
      <c r="D24">
        <v>1396</v>
      </c>
      <c r="E24">
        <v>1418</v>
      </c>
      <c r="F24">
        <v>1174</v>
      </c>
      <c r="G24">
        <v>1166</v>
      </c>
      <c r="H24">
        <v>1230</v>
      </c>
      <c r="I24">
        <v>1172</v>
      </c>
      <c r="K24">
        <f>SUM(C$17:C24)</f>
        <v>11466</v>
      </c>
      <c r="L24">
        <f>SUM(D$17:D24)</f>
        <v>11324</v>
      </c>
      <c r="M24">
        <f>SUM(E$17:E24)</f>
        <v>11280</v>
      </c>
      <c r="N24">
        <f>SUM(F$17:F24)</f>
        <v>11444</v>
      </c>
      <c r="O24">
        <f>SUM(G$17:G24)</f>
        <v>10441</v>
      </c>
      <c r="P24">
        <f>SUM(H$17:H24)</f>
        <v>11016</v>
      </c>
      <c r="Q24">
        <f>SUM(I$17:I24)</f>
        <v>10778</v>
      </c>
      <c r="R24">
        <f t="shared" si="5"/>
        <v>11016</v>
      </c>
      <c r="T24" t="s">
        <v>15</v>
      </c>
      <c r="U24">
        <f t="shared" si="4"/>
        <v>450</v>
      </c>
      <c r="V24">
        <f t="shared" si="4"/>
        <v>308</v>
      </c>
      <c r="W24">
        <f t="shared" si="4"/>
        <v>264</v>
      </c>
      <c r="X24">
        <f t="shared" si="4"/>
        <v>428</v>
      </c>
      <c r="Y24">
        <f t="shared" si="4"/>
        <v>-575</v>
      </c>
      <c r="Z24">
        <f t="shared" si="4"/>
        <v>0</v>
      </c>
      <c r="AA24">
        <f t="shared" si="4"/>
        <v>-238</v>
      </c>
    </row>
    <row r="25" spans="2:27">
      <c r="B25" t="s">
        <v>16</v>
      </c>
      <c r="D25">
        <v>1352</v>
      </c>
      <c r="E25">
        <v>1652</v>
      </c>
      <c r="F25">
        <v>1384</v>
      </c>
      <c r="G25">
        <v>1200</v>
      </c>
      <c r="H25">
        <v>1095</v>
      </c>
      <c r="I25">
        <v>1163</v>
      </c>
      <c r="L25">
        <f>SUM(D$17:D25)</f>
        <v>12676</v>
      </c>
      <c r="M25">
        <f>SUM(E$17:E25)</f>
        <v>12932</v>
      </c>
      <c r="N25">
        <f>SUM(F$17:F25)</f>
        <v>12828</v>
      </c>
      <c r="O25">
        <f>SUM(G$17:G25)</f>
        <v>11641</v>
      </c>
      <c r="P25">
        <f>SUM(H$17:H25)</f>
        <v>12111</v>
      </c>
      <c r="Q25">
        <f>SUM(I$17:I25)</f>
        <v>11941</v>
      </c>
      <c r="R25">
        <f t="shared" si="5"/>
        <v>12111</v>
      </c>
      <c r="T25" t="s">
        <v>16</v>
      </c>
      <c r="V25">
        <f t="shared" si="4"/>
        <v>565</v>
      </c>
      <c r="W25">
        <f t="shared" si="4"/>
        <v>821</v>
      </c>
      <c r="X25">
        <f t="shared" si="4"/>
        <v>717</v>
      </c>
      <c r="Y25">
        <f t="shared" si="4"/>
        <v>-470</v>
      </c>
      <c r="Z25">
        <f t="shared" si="4"/>
        <v>0</v>
      </c>
      <c r="AA25">
        <f t="shared" si="4"/>
        <v>-170</v>
      </c>
    </row>
    <row r="26" spans="2:27">
      <c r="B26" t="s">
        <v>17</v>
      </c>
      <c r="D26">
        <v>1380</v>
      </c>
      <c r="E26">
        <v>1365</v>
      </c>
      <c r="F26">
        <v>1504</v>
      </c>
      <c r="G26">
        <v>1302</v>
      </c>
      <c r="H26">
        <v>1347</v>
      </c>
      <c r="I26">
        <v>1333</v>
      </c>
      <c r="L26">
        <f>SUM(D$17:D26)</f>
        <v>14056</v>
      </c>
      <c r="M26">
        <f>SUM(E$17:E26)</f>
        <v>14297</v>
      </c>
      <c r="N26">
        <f>SUM(F$17:F26)</f>
        <v>14332</v>
      </c>
      <c r="O26">
        <f>SUM(G$17:G26)</f>
        <v>12943</v>
      </c>
      <c r="P26">
        <f>SUM(H$17:H26)</f>
        <v>13458</v>
      </c>
      <c r="Q26">
        <f>SUM(I$17:I26)</f>
        <v>13274</v>
      </c>
      <c r="R26">
        <f t="shared" si="5"/>
        <v>13458</v>
      </c>
      <c r="T26" t="s">
        <v>17</v>
      </c>
      <c r="V26">
        <f t="shared" si="4"/>
        <v>598</v>
      </c>
      <c r="W26">
        <f t="shared" si="4"/>
        <v>839</v>
      </c>
      <c r="X26">
        <f t="shared" si="4"/>
        <v>874</v>
      </c>
      <c r="Y26">
        <f t="shared" si="4"/>
        <v>-515</v>
      </c>
      <c r="Z26">
        <f t="shared" si="4"/>
        <v>0</v>
      </c>
      <c r="AA26">
        <f t="shared" si="4"/>
        <v>-184</v>
      </c>
    </row>
    <row r="27" spans="2:27">
      <c r="B27" t="s">
        <v>18</v>
      </c>
      <c r="D27">
        <v>1596</v>
      </c>
      <c r="E27">
        <v>1739</v>
      </c>
      <c r="F27">
        <v>1626</v>
      </c>
      <c r="G27">
        <v>1396</v>
      </c>
      <c r="H27">
        <v>1231</v>
      </c>
      <c r="I27">
        <v>1403</v>
      </c>
      <c r="L27">
        <f>SUM(D$17:D27)</f>
        <v>15652</v>
      </c>
      <c r="M27">
        <f>SUM(E$17:E27)</f>
        <v>16036</v>
      </c>
      <c r="N27">
        <f>SUM(F$17:F27)</f>
        <v>15958</v>
      </c>
      <c r="O27">
        <f>SUM(G$17:G27)</f>
        <v>14339</v>
      </c>
      <c r="P27">
        <f>SUM(H$17:H27)</f>
        <v>14689</v>
      </c>
      <c r="Q27">
        <f>SUM(I$17:I27)</f>
        <v>14677</v>
      </c>
      <c r="R27">
        <f t="shared" si="5"/>
        <v>14689</v>
      </c>
      <c r="T27" t="s">
        <v>18</v>
      </c>
      <c r="V27">
        <f t="shared" si="4"/>
        <v>963</v>
      </c>
      <c r="W27">
        <f t="shared" si="4"/>
        <v>1347</v>
      </c>
      <c r="X27">
        <f t="shared" si="4"/>
        <v>1269</v>
      </c>
      <c r="Y27">
        <f t="shared" si="4"/>
        <v>-350</v>
      </c>
      <c r="Z27">
        <f t="shared" si="4"/>
        <v>0</v>
      </c>
      <c r="AA27">
        <f t="shared" si="4"/>
        <v>-12</v>
      </c>
    </row>
    <row r="28" spans="2:27">
      <c r="B28" t="s">
        <v>19</v>
      </c>
      <c r="D28">
        <v>1507</v>
      </c>
      <c r="E28">
        <v>1522</v>
      </c>
      <c r="F28">
        <v>1656</v>
      </c>
      <c r="G28">
        <v>1419</v>
      </c>
      <c r="H28">
        <v>1233</v>
      </c>
      <c r="I28">
        <v>1359</v>
      </c>
      <c r="L28">
        <f>SUM(D$17:D28)</f>
        <v>17159</v>
      </c>
      <c r="M28">
        <f>SUM(E$17:E28)</f>
        <v>17558</v>
      </c>
      <c r="N28">
        <f>SUM(F$17:F28)</f>
        <v>17614</v>
      </c>
      <c r="O28">
        <f>SUM(G$17:G28)</f>
        <v>15758</v>
      </c>
      <c r="P28">
        <f>SUM(H$17:H28)</f>
        <v>15922</v>
      </c>
      <c r="Q28">
        <f>SUM(I$17:I28)</f>
        <v>16036</v>
      </c>
      <c r="R28">
        <f t="shared" si="5"/>
        <v>16036</v>
      </c>
      <c r="T28" t="s">
        <v>19</v>
      </c>
      <c r="V28">
        <f t="shared" si="4"/>
        <v>1123</v>
      </c>
      <c r="W28">
        <f t="shared" si="4"/>
        <v>1522</v>
      </c>
      <c r="X28">
        <f t="shared" si="4"/>
        <v>1578</v>
      </c>
      <c r="Y28">
        <f t="shared" si="4"/>
        <v>-278</v>
      </c>
      <c r="Z28">
        <f t="shared" si="4"/>
        <v>-114</v>
      </c>
      <c r="AA28">
        <f t="shared" si="4"/>
        <v>0</v>
      </c>
    </row>
    <row r="31" spans="2:27">
      <c r="B31" s="3" t="s">
        <v>32</v>
      </c>
      <c r="C31" s="3"/>
    </row>
    <row r="32" spans="2:27">
      <c r="B32" s="3" t="s">
        <v>33</v>
      </c>
      <c r="C32" s="3"/>
    </row>
  </sheetData>
  <hyperlinks>
    <hyperlink ref="A1" location="home!A1" display="home" xr:uid="{BC781FE5-A66C-4616-A105-805449314E84}"/>
    <hyperlink ref="B31" r:id="rId1" xr:uid="{2AC19B78-5568-42FC-A3E8-4D4FF54D25F1}"/>
    <hyperlink ref="B32" r:id="rId2" xr:uid="{8E3FEFD0-FFE7-474A-9557-27A450D6F934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C937-84BD-4D43-B7ED-14092ED7F9F6}">
  <dimension ref="A1:AD31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3626</v>
      </c>
      <c r="D2">
        <v>3894</v>
      </c>
      <c r="E2">
        <v>3636</v>
      </c>
      <c r="F2">
        <v>4108</v>
      </c>
      <c r="G2">
        <v>4186</v>
      </c>
      <c r="H2">
        <v>4262</v>
      </c>
      <c r="I2">
        <v>4271</v>
      </c>
      <c r="K2">
        <f>SUM(C$2:C2)</f>
        <v>3626</v>
      </c>
      <c r="L2">
        <f>SUM(D$2:D2)</f>
        <v>3894</v>
      </c>
      <c r="M2">
        <f>SUM(E$2:E2)</f>
        <v>3636</v>
      </c>
      <c r="N2">
        <f>SUM(F$2:F2)</f>
        <v>4108</v>
      </c>
      <c r="O2">
        <f>SUM(G$2:G2)</f>
        <v>4186</v>
      </c>
      <c r="P2">
        <f>SUM(H$2:H2)</f>
        <v>4262</v>
      </c>
      <c r="Q2">
        <f>SUM(I$2:I2)</f>
        <v>4271</v>
      </c>
      <c r="R2">
        <f>MEDIAN(M2:Q2)</f>
        <v>4186</v>
      </c>
      <c r="T2" t="s">
        <v>8</v>
      </c>
      <c r="U2">
        <f t="shared" ref="U2:AA13" si="0">K2-$R2</f>
        <v>-560</v>
      </c>
      <c r="V2">
        <f t="shared" si="0"/>
        <v>-292</v>
      </c>
      <c r="W2">
        <f t="shared" si="0"/>
        <v>-550</v>
      </c>
      <c r="X2">
        <f t="shared" si="0"/>
        <v>-78</v>
      </c>
      <c r="Y2">
        <f t="shared" si="0"/>
        <v>0</v>
      </c>
      <c r="Z2">
        <f t="shared" si="0"/>
        <v>76</v>
      </c>
      <c r="AA2">
        <f t="shared" si="0"/>
        <v>85</v>
      </c>
      <c r="AC2">
        <f>MEDIAN($E2:$I2)</f>
        <v>4186</v>
      </c>
      <c r="AD2">
        <f>MEDIAN(F2:I2)</f>
        <v>4224</v>
      </c>
    </row>
    <row r="3" spans="1:30">
      <c r="B3" t="s">
        <v>9</v>
      </c>
      <c r="C3">
        <v>3386</v>
      </c>
      <c r="D3">
        <v>3527</v>
      </c>
      <c r="E3">
        <v>3439</v>
      </c>
      <c r="F3">
        <v>3777</v>
      </c>
      <c r="G3">
        <v>3731</v>
      </c>
      <c r="H3">
        <v>3843</v>
      </c>
      <c r="I3">
        <v>3956</v>
      </c>
      <c r="K3">
        <f>SUM(C$2:C3)</f>
        <v>7012</v>
      </c>
      <c r="L3">
        <f>SUM(D$2:D3)</f>
        <v>7421</v>
      </c>
      <c r="M3">
        <f>SUM(E$2:E3)</f>
        <v>7075</v>
      </c>
      <c r="N3">
        <f>SUM(F$2:F3)</f>
        <v>7885</v>
      </c>
      <c r="O3">
        <f>SUM(G$2:G3)</f>
        <v>7917</v>
      </c>
      <c r="P3">
        <f>SUM(H$2:H3)</f>
        <v>8105</v>
      </c>
      <c r="Q3">
        <f>SUM(I$2:I3)</f>
        <v>8227</v>
      </c>
      <c r="R3">
        <f t="shared" ref="R3:R13" si="1">MEDIAN(M3:Q3)</f>
        <v>7917</v>
      </c>
      <c r="T3" t="s">
        <v>9</v>
      </c>
      <c r="U3">
        <f t="shared" si="0"/>
        <v>-905</v>
      </c>
      <c r="V3">
        <f t="shared" si="0"/>
        <v>-496</v>
      </c>
      <c r="W3">
        <f t="shared" si="0"/>
        <v>-842</v>
      </c>
      <c r="X3">
        <f t="shared" si="0"/>
        <v>-32</v>
      </c>
      <c r="Y3">
        <f t="shared" si="0"/>
        <v>0</v>
      </c>
      <c r="Z3">
        <f t="shared" si="0"/>
        <v>188</v>
      </c>
      <c r="AA3">
        <f t="shared" si="0"/>
        <v>310</v>
      </c>
      <c r="AC3">
        <f t="shared" ref="AC3:AC13" si="2">MEDIAN($E3:$I3)</f>
        <v>3777</v>
      </c>
      <c r="AD3">
        <f t="shared" ref="AD3:AD13" si="3">MEDIAN(F3:I3)</f>
        <v>3810</v>
      </c>
    </row>
    <row r="4" spans="1:30">
      <c r="B4" t="s">
        <v>10</v>
      </c>
      <c r="C4">
        <v>3817</v>
      </c>
      <c r="D4">
        <v>3929</v>
      </c>
      <c r="E4">
        <v>3952</v>
      </c>
      <c r="F4">
        <v>3992</v>
      </c>
      <c r="G4">
        <v>4147</v>
      </c>
      <c r="H4">
        <v>4108</v>
      </c>
      <c r="I4">
        <v>4435</v>
      </c>
      <c r="K4">
        <f>SUM(C$2:C4)</f>
        <v>10829</v>
      </c>
      <c r="L4">
        <f>SUM(D$2:D4)</f>
        <v>11350</v>
      </c>
      <c r="M4">
        <f>SUM(E$2:E4)</f>
        <v>11027</v>
      </c>
      <c r="N4">
        <f>SUM(F$2:F4)</f>
        <v>11877</v>
      </c>
      <c r="O4">
        <f>SUM(G$2:G4)</f>
        <v>12064</v>
      </c>
      <c r="P4">
        <f>SUM(H$2:H4)</f>
        <v>12213</v>
      </c>
      <c r="Q4">
        <f>SUM(I$2:I4)</f>
        <v>12662</v>
      </c>
      <c r="R4">
        <f t="shared" si="1"/>
        <v>12064</v>
      </c>
      <c r="T4" t="s">
        <v>10</v>
      </c>
      <c r="U4">
        <f t="shared" si="0"/>
        <v>-1235</v>
      </c>
      <c r="V4">
        <f t="shared" si="0"/>
        <v>-714</v>
      </c>
      <c r="W4">
        <f t="shared" si="0"/>
        <v>-1037</v>
      </c>
      <c r="X4">
        <f t="shared" si="0"/>
        <v>-187</v>
      </c>
      <c r="Y4">
        <f t="shared" si="0"/>
        <v>0</v>
      </c>
      <c r="Z4">
        <f t="shared" si="0"/>
        <v>149</v>
      </c>
      <c r="AA4">
        <f t="shared" si="0"/>
        <v>598</v>
      </c>
      <c r="AC4">
        <f t="shared" si="2"/>
        <v>4108</v>
      </c>
      <c r="AD4">
        <f t="shared" si="3"/>
        <v>4127.5</v>
      </c>
    </row>
    <row r="5" spans="1:30">
      <c r="B5" t="s">
        <v>11</v>
      </c>
      <c r="C5">
        <v>3564</v>
      </c>
      <c r="D5">
        <v>3741</v>
      </c>
      <c r="E5">
        <v>3734</v>
      </c>
      <c r="F5">
        <v>3844</v>
      </c>
      <c r="G5">
        <v>4038</v>
      </c>
      <c r="H5">
        <v>4178</v>
      </c>
      <c r="I5">
        <v>4253</v>
      </c>
      <c r="K5">
        <f>SUM(C$2:C5)</f>
        <v>14393</v>
      </c>
      <c r="L5">
        <f>SUM(D$2:D5)</f>
        <v>15091</v>
      </c>
      <c r="M5">
        <f>SUM(E$2:E5)</f>
        <v>14761</v>
      </c>
      <c r="N5">
        <f>SUM(F$2:F5)</f>
        <v>15721</v>
      </c>
      <c r="O5">
        <f>SUM(G$2:G5)</f>
        <v>16102</v>
      </c>
      <c r="P5">
        <f>SUM(H$2:H5)</f>
        <v>16391</v>
      </c>
      <c r="Q5">
        <f>SUM(I$2:I5)</f>
        <v>16915</v>
      </c>
      <c r="R5">
        <f t="shared" si="1"/>
        <v>16102</v>
      </c>
      <c r="T5" t="s">
        <v>11</v>
      </c>
      <c r="U5">
        <f t="shared" si="0"/>
        <v>-1709</v>
      </c>
      <c r="V5">
        <f t="shared" si="0"/>
        <v>-1011</v>
      </c>
      <c r="W5">
        <f t="shared" si="0"/>
        <v>-1341</v>
      </c>
      <c r="X5">
        <f t="shared" si="0"/>
        <v>-381</v>
      </c>
      <c r="Y5">
        <f t="shared" si="0"/>
        <v>0</v>
      </c>
      <c r="Z5">
        <f t="shared" si="0"/>
        <v>289</v>
      </c>
      <c r="AA5">
        <f t="shared" si="0"/>
        <v>813</v>
      </c>
      <c r="AC5">
        <f t="shared" si="2"/>
        <v>4038</v>
      </c>
      <c r="AD5">
        <f t="shared" si="3"/>
        <v>4108</v>
      </c>
    </row>
    <row r="6" spans="1:30">
      <c r="B6" t="s">
        <v>12</v>
      </c>
      <c r="C6">
        <v>3894</v>
      </c>
      <c r="D6">
        <v>3824</v>
      </c>
      <c r="E6">
        <v>4005</v>
      </c>
      <c r="F6">
        <v>3884</v>
      </c>
      <c r="G6">
        <v>4246</v>
      </c>
      <c r="H6">
        <v>4403</v>
      </c>
      <c r="I6">
        <v>4437</v>
      </c>
      <c r="K6">
        <f>SUM(C$2:C6)</f>
        <v>18287</v>
      </c>
      <c r="L6">
        <f>SUM(D$2:D6)</f>
        <v>18915</v>
      </c>
      <c r="M6">
        <f>SUM(E$2:E6)</f>
        <v>18766</v>
      </c>
      <c r="N6">
        <f>SUM(F$2:F6)</f>
        <v>19605</v>
      </c>
      <c r="O6">
        <f>SUM(G$2:G6)</f>
        <v>20348</v>
      </c>
      <c r="P6">
        <f>SUM(H$2:H6)</f>
        <v>20794</v>
      </c>
      <c r="Q6">
        <f>SUM(I$2:I6)</f>
        <v>21352</v>
      </c>
      <c r="R6">
        <f t="shared" si="1"/>
        <v>20348</v>
      </c>
      <c r="T6" t="s">
        <v>12</v>
      </c>
      <c r="U6">
        <f t="shared" si="0"/>
        <v>-2061</v>
      </c>
      <c r="V6">
        <f t="shared" si="0"/>
        <v>-1433</v>
      </c>
      <c r="W6">
        <f t="shared" si="0"/>
        <v>-1582</v>
      </c>
      <c r="X6">
        <f t="shared" si="0"/>
        <v>-743</v>
      </c>
      <c r="Y6">
        <f t="shared" si="0"/>
        <v>0</v>
      </c>
      <c r="Z6">
        <f t="shared" si="0"/>
        <v>446</v>
      </c>
      <c r="AA6">
        <f t="shared" si="0"/>
        <v>1004</v>
      </c>
      <c r="AC6">
        <f t="shared" si="2"/>
        <v>4246</v>
      </c>
      <c r="AD6">
        <f t="shared" si="3"/>
        <v>4324.5</v>
      </c>
    </row>
    <row r="7" spans="1:30">
      <c r="B7" t="s">
        <v>13</v>
      </c>
      <c r="C7">
        <v>3872</v>
      </c>
      <c r="D7">
        <v>3891</v>
      </c>
      <c r="E7">
        <v>4003</v>
      </c>
      <c r="F7">
        <v>4073</v>
      </c>
      <c r="G7">
        <v>4115</v>
      </c>
      <c r="H7">
        <v>4338</v>
      </c>
      <c r="I7">
        <v>4471</v>
      </c>
      <c r="K7">
        <f>SUM(C$2:C7)</f>
        <v>22159</v>
      </c>
      <c r="L7">
        <f>SUM(D$2:D7)</f>
        <v>22806</v>
      </c>
      <c r="M7">
        <f>SUM(E$2:E7)</f>
        <v>22769</v>
      </c>
      <c r="N7">
        <f>SUM(F$2:F7)</f>
        <v>23678</v>
      </c>
      <c r="O7">
        <f>SUM(G$2:G7)</f>
        <v>24463</v>
      </c>
      <c r="P7">
        <f>SUM(H$2:H7)</f>
        <v>25132</v>
      </c>
      <c r="Q7">
        <f>SUM(I$2:I7)</f>
        <v>25823</v>
      </c>
      <c r="R7">
        <f t="shared" si="1"/>
        <v>24463</v>
      </c>
      <c r="T7" t="s">
        <v>13</v>
      </c>
      <c r="U7">
        <f t="shared" si="0"/>
        <v>-2304</v>
      </c>
      <c r="V7">
        <f t="shared" si="0"/>
        <v>-1657</v>
      </c>
      <c r="W7">
        <f t="shared" si="0"/>
        <v>-1694</v>
      </c>
      <c r="X7">
        <f t="shared" si="0"/>
        <v>-785</v>
      </c>
      <c r="Y7">
        <f t="shared" si="0"/>
        <v>0</v>
      </c>
      <c r="Z7">
        <f t="shared" si="0"/>
        <v>669</v>
      </c>
      <c r="AA7">
        <f t="shared" si="0"/>
        <v>1360</v>
      </c>
      <c r="AC7">
        <f t="shared" si="2"/>
        <v>4115</v>
      </c>
      <c r="AD7">
        <f t="shared" si="3"/>
        <v>4226.5</v>
      </c>
    </row>
    <row r="8" spans="1:30">
      <c r="B8" t="s">
        <v>14</v>
      </c>
      <c r="C8">
        <v>3974</v>
      </c>
      <c r="D8">
        <v>4026</v>
      </c>
      <c r="E8">
        <v>4429</v>
      </c>
      <c r="F8">
        <v>4266</v>
      </c>
      <c r="G8">
        <v>4493</v>
      </c>
      <c r="H8">
        <v>4578</v>
      </c>
      <c r="I8">
        <v>4736</v>
      </c>
      <c r="K8">
        <f>SUM(C$2:C8)</f>
        <v>26133</v>
      </c>
      <c r="L8">
        <f>SUM(D$2:D8)</f>
        <v>26832</v>
      </c>
      <c r="M8">
        <f>SUM(E$2:E8)</f>
        <v>27198</v>
      </c>
      <c r="N8">
        <f>SUM(F$2:F8)</f>
        <v>27944</v>
      </c>
      <c r="O8">
        <f>SUM(G$2:G8)</f>
        <v>28956</v>
      </c>
      <c r="P8">
        <f>SUM(H$2:H8)</f>
        <v>29710</v>
      </c>
      <c r="Q8">
        <f>SUM(I$2:I8)</f>
        <v>30559</v>
      </c>
      <c r="R8">
        <f t="shared" si="1"/>
        <v>28956</v>
      </c>
      <c r="T8" t="s">
        <v>14</v>
      </c>
      <c r="U8">
        <f t="shared" si="0"/>
        <v>-2823</v>
      </c>
      <c r="V8">
        <f t="shared" si="0"/>
        <v>-2124</v>
      </c>
      <c r="W8">
        <f t="shared" si="0"/>
        <v>-1758</v>
      </c>
      <c r="X8">
        <f t="shared" si="0"/>
        <v>-1012</v>
      </c>
      <c r="Y8">
        <f t="shared" si="0"/>
        <v>0</v>
      </c>
      <c r="Z8">
        <f t="shared" si="0"/>
        <v>754</v>
      </c>
      <c r="AA8">
        <f t="shared" si="0"/>
        <v>1603</v>
      </c>
      <c r="AC8">
        <f t="shared" si="2"/>
        <v>4493</v>
      </c>
      <c r="AD8">
        <f t="shared" si="3"/>
        <v>4535.5</v>
      </c>
    </row>
    <row r="9" spans="1:30">
      <c r="B9" t="s">
        <v>15</v>
      </c>
      <c r="D9">
        <v>4156</v>
      </c>
      <c r="E9">
        <v>4326</v>
      </c>
      <c r="F9">
        <v>4067</v>
      </c>
      <c r="G9">
        <v>4357</v>
      </c>
      <c r="H9">
        <v>4413</v>
      </c>
      <c r="I9">
        <v>4764</v>
      </c>
      <c r="L9">
        <f>SUM(D$2:D9)</f>
        <v>30988</v>
      </c>
      <c r="M9">
        <f>SUM(E$2:E9)</f>
        <v>31524</v>
      </c>
      <c r="N9">
        <f>SUM(F$2:F9)</f>
        <v>32011</v>
      </c>
      <c r="O9">
        <f>SUM(G$2:G9)</f>
        <v>33313</v>
      </c>
      <c r="P9">
        <f>SUM(H$2:H9)</f>
        <v>34123</v>
      </c>
      <c r="Q9">
        <f>SUM(I$2:I9)</f>
        <v>35323</v>
      </c>
      <c r="R9">
        <f t="shared" si="1"/>
        <v>33313</v>
      </c>
      <c r="T9" t="s">
        <v>15</v>
      </c>
      <c r="V9">
        <f t="shared" si="0"/>
        <v>-2325</v>
      </c>
      <c r="W9">
        <f t="shared" si="0"/>
        <v>-1789</v>
      </c>
      <c r="X9">
        <f t="shared" si="0"/>
        <v>-1302</v>
      </c>
      <c r="Y9">
        <f t="shared" si="0"/>
        <v>0</v>
      </c>
      <c r="Z9">
        <f t="shared" si="0"/>
        <v>810</v>
      </c>
      <c r="AA9">
        <f t="shared" si="0"/>
        <v>2010</v>
      </c>
      <c r="AC9">
        <f t="shared" si="2"/>
        <v>4357</v>
      </c>
      <c r="AD9">
        <f t="shared" si="3"/>
        <v>4385</v>
      </c>
    </row>
    <row r="10" spans="1:30">
      <c r="B10" t="s">
        <v>16</v>
      </c>
      <c r="D10">
        <v>4049</v>
      </c>
      <c r="E10">
        <v>4323</v>
      </c>
      <c r="F10">
        <v>4100</v>
      </c>
      <c r="G10">
        <v>4340</v>
      </c>
      <c r="H10">
        <v>4322</v>
      </c>
      <c r="I10">
        <v>4526</v>
      </c>
      <c r="L10">
        <f>SUM(D$2:D10)</f>
        <v>35037</v>
      </c>
      <c r="M10">
        <f>SUM(E$2:E10)</f>
        <v>35847</v>
      </c>
      <c r="N10">
        <f>SUM(F$2:F10)</f>
        <v>36111</v>
      </c>
      <c r="O10">
        <f>SUM(G$2:G10)</f>
        <v>37653</v>
      </c>
      <c r="P10">
        <f>SUM(H$2:H10)</f>
        <v>38445</v>
      </c>
      <c r="Q10">
        <f>SUM(I$2:I10)</f>
        <v>39849</v>
      </c>
      <c r="R10">
        <f t="shared" si="1"/>
        <v>37653</v>
      </c>
      <c r="T10" t="s">
        <v>16</v>
      </c>
      <c r="V10">
        <f t="shared" si="0"/>
        <v>-2616</v>
      </c>
      <c r="W10">
        <f t="shared" si="0"/>
        <v>-1806</v>
      </c>
      <c r="X10">
        <f t="shared" si="0"/>
        <v>-1542</v>
      </c>
      <c r="Y10">
        <f t="shared" si="0"/>
        <v>0</v>
      </c>
      <c r="Z10">
        <f t="shared" si="0"/>
        <v>792</v>
      </c>
      <c r="AA10">
        <f t="shared" si="0"/>
        <v>2196</v>
      </c>
      <c r="AC10">
        <f t="shared" si="2"/>
        <v>4323</v>
      </c>
      <c r="AD10">
        <f t="shared" si="3"/>
        <v>4331</v>
      </c>
    </row>
    <row r="11" spans="1:30">
      <c r="B11" t="s">
        <v>17</v>
      </c>
      <c r="D11">
        <v>4031</v>
      </c>
      <c r="E11">
        <v>4302</v>
      </c>
      <c r="F11">
        <v>4138</v>
      </c>
      <c r="G11">
        <v>4184</v>
      </c>
      <c r="H11">
        <v>4379</v>
      </c>
      <c r="I11">
        <v>4476</v>
      </c>
      <c r="L11">
        <f>SUM(D$2:D11)</f>
        <v>39068</v>
      </c>
      <c r="M11">
        <f>SUM(E$2:E11)</f>
        <v>40149</v>
      </c>
      <c r="N11">
        <f>SUM(F$2:F11)</f>
        <v>40249</v>
      </c>
      <c r="O11">
        <f>SUM(G$2:G11)</f>
        <v>41837</v>
      </c>
      <c r="P11">
        <f>SUM(H$2:H11)</f>
        <v>42824</v>
      </c>
      <c r="Q11">
        <f>SUM(I$2:I11)</f>
        <v>44325</v>
      </c>
      <c r="R11">
        <f t="shared" si="1"/>
        <v>41837</v>
      </c>
      <c r="T11" t="s">
        <v>17</v>
      </c>
      <c r="V11">
        <f t="shared" si="0"/>
        <v>-2769</v>
      </c>
      <c r="W11">
        <f t="shared" si="0"/>
        <v>-1688</v>
      </c>
      <c r="X11">
        <f t="shared" si="0"/>
        <v>-1588</v>
      </c>
      <c r="Y11">
        <f t="shared" si="0"/>
        <v>0</v>
      </c>
      <c r="Z11">
        <f t="shared" si="0"/>
        <v>987</v>
      </c>
      <c r="AA11">
        <f t="shared" si="0"/>
        <v>2488</v>
      </c>
      <c r="AC11">
        <f t="shared" si="2"/>
        <v>4302</v>
      </c>
      <c r="AD11">
        <f t="shared" si="3"/>
        <v>4281.5</v>
      </c>
    </row>
    <row r="12" spans="1:30">
      <c r="B12" t="s">
        <v>18</v>
      </c>
      <c r="D12">
        <v>3725</v>
      </c>
      <c r="E12">
        <v>4042</v>
      </c>
      <c r="F12">
        <v>3698</v>
      </c>
      <c r="G12">
        <v>3813</v>
      </c>
      <c r="H12">
        <v>4228</v>
      </c>
      <c r="I12">
        <v>4328</v>
      </c>
      <c r="L12">
        <f>SUM(D$2:D12)</f>
        <v>42793</v>
      </c>
      <c r="M12">
        <f>SUM(E$2:E12)</f>
        <v>44191</v>
      </c>
      <c r="N12">
        <f>SUM(F$2:F12)</f>
        <v>43947</v>
      </c>
      <c r="O12">
        <f>SUM(G$2:G12)</f>
        <v>45650</v>
      </c>
      <c r="P12">
        <f>SUM(H$2:H12)</f>
        <v>47052</v>
      </c>
      <c r="Q12">
        <f>SUM(I$2:I12)</f>
        <v>48653</v>
      </c>
      <c r="R12">
        <f t="shared" si="1"/>
        <v>45650</v>
      </c>
      <c r="T12" t="s">
        <v>18</v>
      </c>
      <c r="V12">
        <f t="shared" si="0"/>
        <v>-2857</v>
      </c>
      <c r="W12">
        <f t="shared" si="0"/>
        <v>-1459</v>
      </c>
      <c r="X12">
        <f t="shared" si="0"/>
        <v>-1703</v>
      </c>
      <c r="Y12">
        <f t="shared" si="0"/>
        <v>0</v>
      </c>
      <c r="Z12">
        <f t="shared" si="0"/>
        <v>1402</v>
      </c>
      <c r="AA12">
        <f t="shared" si="0"/>
        <v>3003</v>
      </c>
      <c r="AC12">
        <f t="shared" si="2"/>
        <v>4042</v>
      </c>
      <c r="AD12">
        <f t="shared" si="3"/>
        <v>4020.5</v>
      </c>
    </row>
    <row r="13" spans="1:30">
      <c r="B13" t="s">
        <v>19</v>
      </c>
      <c r="D13">
        <v>3802</v>
      </c>
      <c r="E13">
        <v>3916</v>
      </c>
      <c r="F13">
        <v>3693</v>
      </c>
      <c r="G13">
        <v>3819</v>
      </c>
      <c r="H13">
        <v>4255</v>
      </c>
      <c r="I13">
        <v>4289</v>
      </c>
      <c r="L13">
        <f>SUM(D$2:D13)</f>
        <v>46595</v>
      </c>
      <c r="M13">
        <f>SUM(E$2:E13)</f>
        <v>48107</v>
      </c>
      <c r="N13">
        <f>SUM(F$2:F13)</f>
        <v>47640</v>
      </c>
      <c r="O13">
        <f>SUM(G$2:G13)</f>
        <v>49469</v>
      </c>
      <c r="P13">
        <f>SUM(H$2:H13)</f>
        <v>51307</v>
      </c>
      <c r="Q13">
        <f>SUM(I$2:I13)</f>
        <v>52942</v>
      </c>
      <c r="R13">
        <f t="shared" si="1"/>
        <v>49469</v>
      </c>
      <c r="T13" t="s">
        <v>19</v>
      </c>
      <c r="V13">
        <f t="shared" si="0"/>
        <v>-2874</v>
      </c>
      <c r="W13">
        <f t="shared" si="0"/>
        <v>-1362</v>
      </c>
      <c r="X13">
        <f t="shared" si="0"/>
        <v>-1829</v>
      </c>
      <c r="Y13">
        <f t="shared" si="0"/>
        <v>0</v>
      </c>
      <c r="Z13">
        <f t="shared" si="0"/>
        <v>1838</v>
      </c>
      <c r="AA13">
        <f t="shared" si="0"/>
        <v>3473</v>
      </c>
      <c r="AC13">
        <f t="shared" si="2"/>
        <v>3916</v>
      </c>
      <c r="AD13">
        <f t="shared" si="3"/>
        <v>4037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6714</v>
      </c>
      <c r="D17">
        <v>5691</v>
      </c>
      <c r="E17">
        <v>6682</v>
      </c>
      <c r="F17">
        <v>5448</v>
      </c>
      <c r="G17">
        <v>5527</v>
      </c>
      <c r="H17">
        <v>6920</v>
      </c>
      <c r="I17">
        <v>5499</v>
      </c>
      <c r="K17">
        <f>SUM(C$17:C17)</f>
        <v>6714</v>
      </c>
      <c r="L17">
        <f>SUM(D$17:D17)</f>
        <v>5691</v>
      </c>
      <c r="M17">
        <f>SUM(E$17:E17)</f>
        <v>6682</v>
      </c>
      <c r="N17">
        <f>SUM(F$17:F17)</f>
        <v>5448</v>
      </c>
      <c r="O17">
        <f>SUM(G$17:G17)</f>
        <v>5527</v>
      </c>
      <c r="P17">
        <f>SUM(H$17:H17)</f>
        <v>6920</v>
      </c>
      <c r="Q17">
        <f>SUM(I$17:I17)</f>
        <v>5499</v>
      </c>
      <c r="R17">
        <f>MEDIAN(M17:Q17)</f>
        <v>5527</v>
      </c>
      <c r="T17" t="s">
        <v>8</v>
      </c>
      <c r="U17">
        <f t="shared" ref="U17:AA28" si="4">K17-$R17</f>
        <v>1187</v>
      </c>
      <c r="V17">
        <f t="shared" si="4"/>
        <v>164</v>
      </c>
      <c r="W17">
        <f t="shared" si="4"/>
        <v>1155</v>
      </c>
      <c r="X17">
        <f t="shared" si="4"/>
        <v>-79</v>
      </c>
      <c r="Y17">
        <f t="shared" si="4"/>
        <v>0</v>
      </c>
      <c r="Z17">
        <f t="shared" si="4"/>
        <v>1393</v>
      </c>
      <c r="AA17">
        <f t="shared" si="4"/>
        <v>-28</v>
      </c>
    </row>
    <row r="18" spans="2:27">
      <c r="B18" t="s">
        <v>9</v>
      </c>
      <c r="C18">
        <v>5108</v>
      </c>
      <c r="D18">
        <v>4767</v>
      </c>
      <c r="E18">
        <v>5437</v>
      </c>
      <c r="F18">
        <v>4855</v>
      </c>
      <c r="G18">
        <v>4768</v>
      </c>
      <c r="H18">
        <v>4965</v>
      </c>
      <c r="I18">
        <v>4867</v>
      </c>
      <c r="K18">
        <f>SUM(C$17:C18)</f>
        <v>11822</v>
      </c>
      <c r="L18">
        <f>SUM(D$17:D18)</f>
        <v>10458</v>
      </c>
      <c r="M18">
        <f>SUM(E$17:E18)</f>
        <v>12119</v>
      </c>
      <c r="N18">
        <f>SUM(F$17:F18)</f>
        <v>10303</v>
      </c>
      <c r="O18">
        <f>SUM(G$17:G18)</f>
        <v>10295</v>
      </c>
      <c r="P18">
        <f>SUM(H$17:H18)</f>
        <v>11885</v>
      </c>
      <c r="Q18">
        <f>SUM(I$17:I18)</f>
        <v>10366</v>
      </c>
      <c r="R18">
        <f t="shared" ref="R18:R28" si="5">MEDIAN(M18:Q18)</f>
        <v>10366</v>
      </c>
      <c r="T18" t="s">
        <v>9</v>
      </c>
      <c r="U18">
        <f t="shared" si="4"/>
        <v>1456</v>
      </c>
      <c r="V18">
        <f t="shared" si="4"/>
        <v>92</v>
      </c>
      <c r="W18">
        <f t="shared" si="4"/>
        <v>1753</v>
      </c>
      <c r="X18">
        <f t="shared" si="4"/>
        <v>-63</v>
      </c>
      <c r="Y18">
        <f t="shared" si="4"/>
        <v>-71</v>
      </c>
      <c r="Z18">
        <f t="shared" si="4"/>
        <v>1519</v>
      </c>
      <c r="AA18">
        <f t="shared" si="4"/>
        <v>0</v>
      </c>
    </row>
    <row r="19" spans="2:27">
      <c r="B19" t="s">
        <v>10</v>
      </c>
      <c r="C19">
        <v>5728</v>
      </c>
      <c r="D19">
        <v>5564</v>
      </c>
      <c r="E19">
        <v>4940</v>
      </c>
      <c r="F19">
        <v>5649</v>
      </c>
      <c r="G19">
        <v>4828</v>
      </c>
      <c r="H19">
        <v>5253</v>
      </c>
      <c r="I19">
        <v>5014</v>
      </c>
      <c r="K19">
        <f>SUM(C$17:C19)</f>
        <v>17550</v>
      </c>
      <c r="L19">
        <f>SUM(D$17:D19)</f>
        <v>16022</v>
      </c>
      <c r="M19">
        <f>SUM(E$17:E19)</f>
        <v>17059</v>
      </c>
      <c r="N19">
        <f>SUM(F$17:F19)</f>
        <v>15952</v>
      </c>
      <c r="O19">
        <f>SUM(G$17:G19)</f>
        <v>15123</v>
      </c>
      <c r="P19">
        <f>SUM(H$17:H19)</f>
        <v>17138</v>
      </c>
      <c r="Q19">
        <f>SUM(I$17:I19)</f>
        <v>15380</v>
      </c>
      <c r="R19">
        <f t="shared" si="5"/>
        <v>15952</v>
      </c>
      <c r="T19" t="s">
        <v>10</v>
      </c>
      <c r="U19">
        <f t="shared" si="4"/>
        <v>1598</v>
      </c>
      <c r="V19">
        <f t="shared" si="4"/>
        <v>70</v>
      </c>
      <c r="W19">
        <f t="shared" si="4"/>
        <v>1107</v>
      </c>
      <c r="X19">
        <f t="shared" si="4"/>
        <v>0</v>
      </c>
      <c r="Y19">
        <f t="shared" si="4"/>
        <v>-829</v>
      </c>
      <c r="Z19">
        <f t="shared" si="4"/>
        <v>1186</v>
      </c>
      <c r="AA19">
        <f t="shared" si="4"/>
        <v>-572</v>
      </c>
    </row>
    <row r="20" spans="2:27">
      <c r="B20" t="s">
        <v>11</v>
      </c>
      <c r="C20">
        <v>5174</v>
      </c>
      <c r="D20">
        <v>5188</v>
      </c>
      <c r="E20">
        <v>4460</v>
      </c>
      <c r="F20">
        <v>7691</v>
      </c>
      <c r="G20">
        <v>4540</v>
      </c>
      <c r="H20">
        <v>4667</v>
      </c>
      <c r="I20">
        <v>4684</v>
      </c>
      <c r="K20">
        <f>SUM(C$17:C20)</f>
        <v>22724</v>
      </c>
      <c r="L20">
        <f>SUM(D$17:D20)</f>
        <v>21210</v>
      </c>
      <c r="M20">
        <f>SUM(E$17:E20)</f>
        <v>21519</v>
      </c>
      <c r="N20">
        <f>SUM(F$17:F20)</f>
        <v>23643</v>
      </c>
      <c r="O20">
        <f>SUM(G$17:G20)</f>
        <v>19663</v>
      </c>
      <c r="P20">
        <f>SUM(H$17:H20)</f>
        <v>21805</v>
      </c>
      <c r="Q20">
        <f>SUM(I$17:I20)</f>
        <v>20064</v>
      </c>
      <c r="R20">
        <f t="shared" si="5"/>
        <v>21519</v>
      </c>
      <c r="T20" t="s">
        <v>11</v>
      </c>
      <c r="U20">
        <f t="shared" si="4"/>
        <v>1205</v>
      </c>
      <c r="V20">
        <f t="shared" si="4"/>
        <v>-309</v>
      </c>
      <c r="W20">
        <f t="shared" si="4"/>
        <v>0</v>
      </c>
      <c r="X20">
        <f t="shared" si="4"/>
        <v>2124</v>
      </c>
      <c r="Y20">
        <f t="shared" si="4"/>
        <v>-1856</v>
      </c>
      <c r="Z20">
        <f t="shared" si="4"/>
        <v>286</v>
      </c>
      <c r="AA20">
        <f t="shared" si="4"/>
        <v>-1455</v>
      </c>
    </row>
    <row r="21" spans="2:27">
      <c r="B21" t="s">
        <v>12</v>
      </c>
      <c r="C21">
        <v>5013</v>
      </c>
      <c r="D21">
        <v>4972</v>
      </c>
      <c r="E21">
        <v>4720</v>
      </c>
      <c r="F21">
        <v>5781</v>
      </c>
      <c r="G21">
        <v>4729</v>
      </c>
      <c r="H21">
        <v>4519</v>
      </c>
      <c r="I21">
        <v>4746</v>
      </c>
      <c r="K21">
        <f>SUM(C$17:C21)</f>
        <v>27737</v>
      </c>
      <c r="L21">
        <f>SUM(D$17:D21)</f>
        <v>26182</v>
      </c>
      <c r="M21">
        <f>SUM(E$17:E21)</f>
        <v>26239</v>
      </c>
      <c r="N21">
        <f>SUM(F$17:F21)</f>
        <v>29424</v>
      </c>
      <c r="O21">
        <f>SUM(G$17:G21)</f>
        <v>24392</v>
      </c>
      <c r="P21">
        <f>SUM(H$17:H21)</f>
        <v>26324</v>
      </c>
      <c r="Q21">
        <f>SUM(I$17:I21)</f>
        <v>24810</v>
      </c>
      <c r="R21">
        <f t="shared" si="5"/>
        <v>26239</v>
      </c>
      <c r="T21" t="s">
        <v>12</v>
      </c>
      <c r="U21">
        <f t="shared" si="4"/>
        <v>1498</v>
      </c>
      <c r="V21">
        <f t="shared" si="4"/>
        <v>-57</v>
      </c>
      <c r="W21">
        <f t="shared" si="4"/>
        <v>0</v>
      </c>
      <c r="X21">
        <f t="shared" si="4"/>
        <v>3185</v>
      </c>
      <c r="Y21">
        <f t="shared" si="4"/>
        <v>-1847</v>
      </c>
      <c r="Z21">
        <f t="shared" si="4"/>
        <v>85</v>
      </c>
      <c r="AA21">
        <f t="shared" si="4"/>
        <v>-1429</v>
      </c>
    </row>
    <row r="22" spans="2:27">
      <c r="B22" t="s">
        <v>13</v>
      </c>
      <c r="C22">
        <v>4748</v>
      </c>
      <c r="D22">
        <v>4879</v>
      </c>
      <c r="E22">
        <v>4667</v>
      </c>
      <c r="F22">
        <v>4443</v>
      </c>
      <c r="G22">
        <v>4396</v>
      </c>
      <c r="H22">
        <v>4278</v>
      </c>
      <c r="I22">
        <v>4396</v>
      </c>
      <c r="K22">
        <f>SUM(C$17:C22)</f>
        <v>32485</v>
      </c>
      <c r="L22">
        <f>SUM(D$17:D22)</f>
        <v>31061</v>
      </c>
      <c r="M22">
        <f>SUM(E$17:E22)</f>
        <v>30906</v>
      </c>
      <c r="N22">
        <f>SUM(F$17:F22)</f>
        <v>33867</v>
      </c>
      <c r="O22">
        <f>SUM(G$17:G22)</f>
        <v>28788</v>
      </c>
      <c r="P22">
        <f>SUM(H$17:H22)</f>
        <v>30602</v>
      </c>
      <c r="Q22">
        <f>SUM(I$17:I22)</f>
        <v>29206</v>
      </c>
      <c r="R22">
        <f t="shared" si="5"/>
        <v>30602</v>
      </c>
      <c r="T22" t="s">
        <v>13</v>
      </c>
      <c r="U22">
        <f t="shared" si="4"/>
        <v>1883</v>
      </c>
      <c r="V22">
        <f t="shared" si="4"/>
        <v>459</v>
      </c>
      <c r="W22">
        <f t="shared" si="4"/>
        <v>304</v>
      </c>
      <c r="X22">
        <f t="shared" si="4"/>
        <v>3265</v>
      </c>
      <c r="Y22">
        <f t="shared" si="4"/>
        <v>-1814</v>
      </c>
      <c r="Z22">
        <f t="shared" si="4"/>
        <v>0</v>
      </c>
      <c r="AA22">
        <f t="shared" si="4"/>
        <v>-1396</v>
      </c>
    </row>
    <row r="23" spans="2:27">
      <c r="B23" t="s">
        <v>14</v>
      </c>
      <c r="C23">
        <v>4736</v>
      </c>
      <c r="D23">
        <v>5028</v>
      </c>
      <c r="E23">
        <v>4986</v>
      </c>
      <c r="F23">
        <v>4501</v>
      </c>
      <c r="G23">
        <v>4497</v>
      </c>
      <c r="H23">
        <v>4264</v>
      </c>
      <c r="I23">
        <v>4469</v>
      </c>
      <c r="K23">
        <f>SUM(C$17:C23)</f>
        <v>37221</v>
      </c>
      <c r="L23">
        <f>SUM(D$17:D23)</f>
        <v>36089</v>
      </c>
      <c r="M23">
        <f>SUM(E$17:E23)</f>
        <v>35892</v>
      </c>
      <c r="N23">
        <f>SUM(F$17:F23)</f>
        <v>38368</v>
      </c>
      <c r="O23">
        <f>SUM(G$17:G23)</f>
        <v>33285</v>
      </c>
      <c r="P23">
        <f>SUM(H$17:H23)</f>
        <v>34866</v>
      </c>
      <c r="Q23">
        <f>SUM(I$17:I23)</f>
        <v>33675</v>
      </c>
      <c r="R23">
        <f t="shared" si="5"/>
        <v>34866</v>
      </c>
      <c r="T23" t="s">
        <v>14</v>
      </c>
      <c r="U23">
        <f t="shared" si="4"/>
        <v>2355</v>
      </c>
      <c r="V23">
        <f t="shared" si="4"/>
        <v>1223</v>
      </c>
      <c r="W23">
        <f t="shared" si="4"/>
        <v>1026</v>
      </c>
      <c r="X23">
        <f t="shared" si="4"/>
        <v>3502</v>
      </c>
      <c r="Y23">
        <f t="shared" si="4"/>
        <v>-1581</v>
      </c>
      <c r="Z23">
        <f t="shared" si="4"/>
        <v>0</v>
      </c>
      <c r="AA23">
        <f t="shared" si="4"/>
        <v>-1191</v>
      </c>
    </row>
    <row r="24" spans="2:27">
      <c r="B24" t="s">
        <v>15</v>
      </c>
      <c r="D24">
        <v>4913</v>
      </c>
      <c r="E24">
        <v>4973</v>
      </c>
      <c r="F24">
        <v>4426</v>
      </c>
      <c r="G24">
        <v>4492</v>
      </c>
      <c r="H24">
        <v>4200</v>
      </c>
      <c r="I24">
        <v>4438</v>
      </c>
      <c r="L24">
        <f>SUM(D$17:D24)</f>
        <v>41002</v>
      </c>
      <c r="M24">
        <f>SUM(E$17:E24)</f>
        <v>40865</v>
      </c>
      <c r="N24">
        <f>SUM(F$17:F24)</f>
        <v>42794</v>
      </c>
      <c r="O24">
        <f>SUM(G$17:G24)</f>
        <v>37777</v>
      </c>
      <c r="P24">
        <f>SUM(H$17:H24)</f>
        <v>39066</v>
      </c>
      <c r="Q24">
        <f>SUM(I$17:I24)</f>
        <v>38113</v>
      </c>
      <c r="R24">
        <f t="shared" si="5"/>
        <v>39066</v>
      </c>
      <c r="T24" t="s">
        <v>15</v>
      </c>
      <c r="V24">
        <f t="shared" si="4"/>
        <v>1936</v>
      </c>
      <c r="W24">
        <f t="shared" si="4"/>
        <v>1799</v>
      </c>
      <c r="X24">
        <f t="shared" si="4"/>
        <v>3728</v>
      </c>
      <c r="Y24">
        <f t="shared" si="4"/>
        <v>-1289</v>
      </c>
      <c r="Z24">
        <f t="shared" si="4"/>
        <v>0</v>
      </c>
      <c r="AA24">
        <f t="shared" si="4"/>
        <v>-953</v>
      </c>
    </row>
    <row r="25" spans="2:27">
      <c r="B25" t="s">
        <v>16</v>
      </c>
      <c r="D25">
        <v>4964</v>
      </c>
      <c r="E25">
        <v>5374</v>
      </c>
      <c r="F25">
        <v>4486</v>
      </c>
      <c r="G25">
        <v>4630</v>
      </c>
      <c r="H25">
        <v>4305</v>
      </c>
      <c r="I25">
        <v>4401</v>
      </c>
      <c r="L25">
        <f>SUM(D$17:D25)</f>
        <v>45966</v>
      </c>
      <c r="M25">
        <f>SUM(E$17:E25)</f>
        <v>46239</v>
      </c>
      <c r="N25">
        <f>SUM(F$17:F25)</f>
        <v>47280</v>
      </c>
      <c r="O25">
        <f>SUM(G$17:G25)</f>
        <v>42407</v>
      </c>
      <c r="P25">
        <f>SUM(H$17:H25)</f>
        <v>43371</v>
      </c>
      <c r="Q25">
        <f>SUM(I$17:I25)</f>
        <v>42514</v>
      </c>
      <c r="R25">
        <f t="shared" si="5"/>
        <v>43371</v>
      </c>
      <c r="T25" t="s">
        <v>16</v>
      </c>
      <c r="V25">
        <f t="shared" si="4"/>
        <v>2595</v>
      </c>
      <c r="W25">
        <f t="shared" si="4"/>
        <v>2868</v>
      </c>
      <c r="X25">
        <f t="shared" si="4"/>
        <v>3909</v>
      </c>
      <c r="Y25">
        <f t="shared" si="4"/>
        <v>-964</v>
      </c>
      <c r="Z25">
        <f t="shared" si="4"/>
        <v>0</v>
      </c>
      <c r="AA25">
        <f t="shared" si="4"/>
        <v>-857</v>
      </c>
    </row>
    <row r="26" spans="2:27">
      <c r="B26" t="s">
        <v>17</v>
      </c>
      <c r="D26">
        <v>5512</v>
      </c>
      <c r="E26">
        <v>5877</v>
      </c>
      <c r="F26">
        <v>5208</v>
      </c>
      <c r="G26">
        <v>4973</v>
      </c>
      <c r="H26">
        <v>4651</v>
      </c>
      <c r="I26">
        <v>4777</v>
      </c>
      <c r="L26">
        <f>SUM(D$17:D26)</f>
        <v>51478</v>
      </c>
      <c r="M26">
        <f>SUM(E$17:E26)</f>
        <v>52116</v>
      </c>
      <c r="N26">
        <f>SUM(F$17:F26)</f>
        <v>52488</v>
      </c>
      <c r="O26">
        <f>SUM(G$17:G26)</f>
        <v>47380</v>
      </c>
      <c r="P26">
        <f>SUM(H$17:H26)</f>
        <v>48022</v>
      </c>
      <c r="Q26">
        <f>SUM(I$17:I26)</f>
        <v>47291</v>
      </c>
      <c r="R26">
        <f t="shared" si="5"/>
        <v>48022</v>
      </c>
      <c r="T26" t="s">
        <v>17</v>
      </c>
      <c r="V26">
        <f t="shared" si="4"/>
        <v>3456</v>
      </c>
      <c r="W26">
        <f t="shared" si="4"/>
        <v>4094</v>
      </c>
      <c r="X26">
        <f t="shared" si="4"/>
        <v>4466</v>
      </c>
      <c r="Y26">
        <f t="shared" si="4"/>
        <v>-642</v>
      </c>
      <c r="Z26">
        <f t="shared" si="4"/>
        <v>0</v>
      </c>
      <c r="AA26">
        <f t="shared" si="4"/>
        <v>-731</v>
      </c>
    </row>
    <row r="27" spans="2:27">
      <c r="B27" t="s">
        <v>18</v>
      </c>
      <c r="D27">
        <v>5460</v>
      </c>
      <c r="E27">
        <v>5535</v>
      </c>
      <c r="F27">
        <v>5662</v>
      </c>
      <c r="G27">
        <v>5012</v>
      </c>
      <c r="H27">
        <v>4686</v>
      </c>
      <c r="I27">
        <v>4987</v>
      </c>
      <c r="L27">
        <f>SUM(D$17:D27)</f>
        <v>56938</v>
      </c>
      <c r="M27">
        <f>SUM(E$17:E27)</f>
        <v>57651</v>
      </c>
      <c r="N27">
        <f>SUM(F$17:F27)</f>
        <v>58150</v>
      </c>
      <c r="O27">
        <f>SUM(G$17:G27)</f>
        <v>52392</v>
      </c>
      <c r="P27">
        <f>SUM(H$17:H27)</f>
        <v>52708</v>
      </c>
      <c r="Q27">
        <f>SUM(I$17:I27)</f>
        <v>52278</v>
      </c>
      <c r="R27">
        <f t="shared" si="5"/>
        <v>52708</v>
      </c>
      <c r="T27" t="s">
        <v>18</v>
      </c>
      <c r="V27">
        <f t="shared" si="4"/>
        <v>4230</v>
      </c>
      <c r="W27">
        <f t="shared" si="4"/>
        <v>4943</v>
      </c>
      <c r="X27">
        <f t="shared" si="4"/>
        <v>5442</v>
      </c>
      <c r="Y27">
        <f t="shared" si="4"/>
        <v>-316</v>
      </c>
      <c r="Z27">
        <f t="shared" si="4"/>
        <v>0</v>
      </c>
      <c r="AA27">
        <f t="shared" si="4"/>
        <v>-430</v>
      </c>
    </row>
    <row r="28" spans="2:27">
      <c r="B28" t="s">
        <v>19</v>
      </c>
      <c r="D28">
        <v>6740</v>
      </c>
      <c r="E28">
        <v>5931</v>
      </c>
      <c r="F28">
        <v>6093</v>
      </c>
      <c r="G28">
        <v>5674</v>
      </c>
      <c r="H28">
        <v>5317</v>
      </c>
      <c r="I28">
        <v>6239</v>
      </c>
      <c r="L28">
        <f>SUM(D$17:D28)</f>
        <v>63678</v>
      </c>
      <c r="M28">
        <f>SUM(E$17:E28)</f>
        <v>63582</v>
      </c>
      <c r="N28">
        <f>SUM(F$17:F28)</f>
        <v>64243</v>
      </c>
      <c r="O28">
        <f>SUM(G$17:G28)</f>
        <v>58066</v>
      </c>
      <c r="P28">
        <f>SUM(H$17:H28)</f>
        <v>58025</v>
      </c>
      <c r="Q28">
        <f>SUM(I$17:I28)</f>
        <v>58517</v>
      </c>
      <c r="R28">
        <f t="shared" si="5"/>
        <v>58517</v>
      </c>
      <c r="T28" t="s">
        <v>19</v>
      </c>
      <c r="V28">
        <f t="shared" si="4"/>
        <v>5161</v>
      </c>
      <c r="W28">
        <f t="shared" si="4"/>
        <v>5065</v>
      </c>
      <c r="X28">
        <f t="shared" si="4"/>
        <v>5726</v>
      </c>
      <c r="Y28">
        <f t="shared" si="4"/>
        <v>-451</v>
      </c>
      <c r="Z28">
        <f t="shared" si="4"/>
        <v>-492</v>
      </c>
      <c r="AA28">
        <f t="shared" si="4"/>
        <v>0</v>
      </c>
    </row>
    <row r="31" spans="2:27">
      <c r="B31" s="3" t="s">
        <v>73</v>
      </c>
      <c r="C31" s="3"/>
    </row>
  </sheetData>
  <hyperlinks>
    <hyperlink ref="A1" location="home!A1" display="home" xr:uid="{6CDE20A1-D7CE-44EF-AA8B-AF91ADA551BC}"/>
    <hyperlink ref="B31" r:id="rId1" xr:uid="{98C6A288-CC16-4DF3-9F4B-B1C96F82B57D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150A-42C1-42EE-8838-F88EF69C9B59}">
  <dimension ref="A1:AD47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8278</v>
      </c>
      <c r="D2">
        <v>8917</v>
      </c>
      <c r="E2">
        <v>9071</v>
      </c>
      <c r="F2">
        <v>9677</v>
      </c>
      <c r="G2">
        <v>9620</v>
      </c>
      <c r="H2">
        <v>9378</v>
      </c>
      <c r="I2">
        <v>9491</v>
      </c>
      <c r="K2">
        <f>SUM(C$2:C2)</f>
        <v>8278</v>
      </c>
      <c r="L2">
        <f>SUM(D$2:D2)</f>
        <v>8917</v>
      </c>
      <c r="M2">
        <f>SUM(E$2:E2)</f>
        <v>9071</v>
      </c>
      <c r="N2">
        <f>SUM(F$2:F2)</f>
        <v>9677</v>
      </c>
      <c r="O2">
        <f>SUM(G$2:G2)</f>
        <v>9620</v>
      </c>
      <c r="P2">
        <f>SUM(H$2:H2)</f>
        <v>9378</v>
      </c>
      <c r="Q2">
        <f>SUM(I$2:I2)</f>
        <v>9491</v>
      </c>
      <c r="R2">
        <f>MEDIAN(M2:Q2)</f>
        <v>9491</v>
      </c>
      <c r="T2" t="s">
        <v>8</v>
      </c>
      <c r="U2">
        <f t="shared" ref="U2:V13" si="0">K2-$R2</f>
        <v>-1213</v>
      </c>
      <c r="V2">
        <f t="shared" si="0"/>
        <v>-574</v>
      </c>
      <c r="W2">
        <f t="shared" ref="W2:W10" si="1">M2-$R2</f>
        <v>-420</v>
      </c>
      <c r="X2">
        <f t="shared" ref="X2:X10" si="2">N2-$R2</f>
        <v>186</v>
      </c>
      <c r="Y2">
        <f t="shared" ref="Y2:Y10" si="3">O2-$R2</f>
        <v>129</v>
      </c>
      <c r="Z2">
        <f t="shared" ref="Z2:Z10" si="4">P2-$R2</f>
        <v>-113</v>
      </c>
      <c r="AA2">
        <f t="shared" ref="AA2:AA10" si="5">Q2-$R2</f>
        <v>0</v>
      </c>
      <c r="AC2">
        <f>MEDIAN($E2:$I2)</f>
        <v>9491</v>
      </c>
      <c r="AD2">
        <f>MEDIAN(F2:I2)</f>
        <v>9555.5</v>
      </c>
    </row>
    <row r="3" spans="1:30">
      <c r="B3" t="s">
        <v>9</v>
      </c>
      <c r="C3">
        <v>7928</v>
      </c>
      <c r="D3">
        <v>8546</v>
      </c>
      <c r="E3">
        <v>8989</v>
      </c>
      <c r="F3">
        <v>8954</v>
      </c>
      <c r="G3">
        <v>8821</v>
      </c>
      <c r="H3">
        <v>8722</v>
      </c>
      <c r="I3">
        <v>9110</v>
      </c>
      <c r="K3">
        <f>SUM(C$2:C3)</f>
        <v>16206</v>
      </c>
      <c r="L3">
        <f>SUM(D$2:D3)</f>
        <v>17463</v>
      </c>
      <c r="M3">
        <f>SUM(E$2:E3)</f>
        <v>18060</v>
      </c>
      <c r="N3">
        <f>SUM(F$2:F3)</f>
        <v>18631</v>
      </c>
      <c r="O3">
        <f>SUM(G$2:G3)</f>
        <v>18441</v>
      </c>
      <c r="P3">
        <f>SUM(H$2:H3)</f>
        <v>18100</v>
      </c>
      <c r="Q3">
        <f>SUM(I$2:I3)</f>
        <v>18601</v>
      </c>
      <c r="R3">
        <f t="shared" ref="R3:R13" si="6">MEDIAN(M3:Q3)</f>
        <v>18441</v>
      </c>
      <c r="T3" t="s">
        <v>9</v>
      </c>
      <c r="U3">
        <f t="shared" si="0"/>
        <v>-2235</v>
      </c>
      <c r="V3">
        <f t="shared" si="0"/>
        <v>-978</v>
      </c>
      <c r="W3">
        <f t="shared" si="1"/>
        <v>-381</v>
      </c>
      <c r="X3">
        <f t="shared" si="2"/>
        <v>190</v>
      </c>
      <c r="Y3">
        <f t="shared" si="3"/>
        <v>0</v>
      </c>
      <c r="Z3">
        <f t="shared" si="4"/>
        <v>-341</v>
      </c>
      <c r="AA3">
        <f t="shared" si="5"/>
        <v>160</v>
      </c>
      <c r="AC3">
        <f t="shared" ref="AC3:AC13" si="7">MEDIAN($E3:$I3)</f>
        <v>8954</v>
      </c>
      <c r="AD3">
        <f t="shared" ref="AD3:AD13" si="8">MEDIAN(F3:I3)</f>
        <v>8887.5</v>
      </c>
    </row>
    <row r="4" spans="1:30">
      <c r="B4" t="s">
        <v>10</v>
      </c>
      <c r="C4">
        <v>8727</v>
      </c>
      <c r="D4">
        <v>9194</v>
      </c>
      <c r="E4">
        <v>10067</v>
      </c>
      <c r="F4">
        <v>9646</v>
      </c>
      <c r="G4">
        <v>9811</v>
      </c>
      <c r="H4">
        <v>10077</v>
      </c>
      <c r="I4">
        <v>9997</v>
      </c>
      <c r="K4">
        <f>SUM(C$2:C4)</f>
        <v>24933</v>
      </c>
      <c r="L4">
        <f>SUM(D$2:D4)</f>
        <v>26657</v>
      </c>
      <c r="M4">
        <f>SUM(E$2:E4)</f>
        <v>28127</v>
      </c>
      <c r="N4">
        <f>SUM(F$2:F4)</f>
        <v>28277</v>
      </c>
      <c r="O4">
        <f>SUM(G$2:G4)</f>
        <v>28252</v>
      </c>
      <c r="P4">
        <f>SUM(H$2:H4)</f>
        <v>28177</v>
      </c>
      <c r="Q4">
        <f>SUM(I$2:I4)</f>
        <v>28598</v>
      </c>
      <c r="R4">
        <f t="shared" si="6"/>
        <v>28252</v>
      </c>
      <c r="T4" t="s">
        <v>10</v>
      </c>
      <c r="U4">
        <f t="shared" si="0"/>
        <v>-3319</v>
      </c>
      <c r="V4">
        <f t="shared" si="0"/>
        <v>-1595</v>
      </c>
      <c r="W4">
        <f t="shared" si="1"/>
        <v>-125</v>
      </c>
      <c r="X4">
        <f t="shared" si="2"/>
        <v>25</v>
      </c>
      <c r="Y4">
        <f t="shared" si="3"/>
        <v>0</v>
      </c>
      <c r="Z4">
        <f t="shared" si="4"/>
        <v>-75</v>
      </c>
      <c r="AA4">
        <f t="shared" si="5"/>
        <v>346</v>
      </c>
      <c r="AC4">
        <f t="shared" si="7"/>
        <v>9997</v>
      </c>
      <c r="AD4">
        <f t="shared" si="8"/>
        <v>9904</v>
      </c>
    </row>
    <row r="5" spans="1:30">
      <c r="B5" t="s">
        <v>11</v>
      </c>
      <c r="C5">
        <v>8386</v>
      </c>
      <c r="D5">
        <v>8816</v>
      </c>
      <c r="E5">
        <v>9823</v>
      </c>
      <c r="F5">
        <v>9713</v>
      </c>
      <c r="G5">
        <v>10064</v>
      </c>
      <c r="H5">
        <v>10227</v>
      </c>
      <c r="I5">
        <v>9945</v>
      </c>
      <c r="K5">
        <f>SUM(C$2:C5)</f>
        <v>33319</v>
      </c>
      <c r="L5">
        <f>SUM(D$2:D5)</f>
        <v>35473</v>
      </c>
      <c r="M5">
        <f>SUM(E$2:E5)</f>
        <v>37950</v>
      </c>
      <c r="N5">
        <f>SUM(F$2:F5)</f>
        <v>37990</v>
      </c>
      <c r="O5">
        <f>SUM(G$2:G5)</f>
        <v>38316</v>
      </c>
      <c r="P5">
        <f>SUM(H$2:H5)</f>
        <v>38404</v>
      </c>
      <c r="Q5">
        <f>SUM(I$2:I5)</f>
        <v>38543</v>
      </c>
      <c r="R5">
        <f t="shared" si="6"/>
        <v>38316</v>
      </c>
      <c r="T5" t="s">
        <v>11</v>
      </c>
      <c r="U5">
        <f t="shared" si="0"/>
        <v>-4997</v>
      </c>
      <c r="V5">
        <f t="shared" si="0"/>
        <v>-2843</v>
      </c>
      <c r="W5">
        <f t="shared" si="1"/>
        <v>-366</v>
      </c>
      <c r="X5">
        <f t="shared" si="2"/>
        <v>-326</v>
      </c>
      <c r="Y5">
        <f t="shared" si="3"/>
        <v>0</v>
      </c>
      <c r="Z5">
        <f t="shared" si="4"/>
        <v>88</v>
      </c>
      <c r="AA5">
        <f t="shared" si="5"/>
        <v>227</v>
      </c>
      <c r="AC5">
        <f t="shared" si="7"/>
        <v>9945</v>
      </c>
      <c r="AD5">
        <f t="shared" si="8"/>
        <v>10004.5</v>
      </c>
    </row>
    <row r="6" spans="1:30">
      <c r="B6" t="s">
        <v>12</v>
      </c>
      <c r="C6">
        <v>9319</v>
      </c>
      <c r="D6">
        <v>9580</v>
      </c>
      <c r="E6">
        <v>10322</v>
      </c>
      <c r="F6">
        <v>10408</v>
      </c>
      <c r="G6">
        <v>10278</v>
      </c>
      <c r="H6">
        <v>10498</v>
      </c>
      <c r="I6">
        <v>10571</v>
      </c>
      <c r="K6">
        <f>SUM(C$2:C6)</f>
        <v>42638</v>
      </c>
      <c r="L6">
        <f>SUM(D$2:D6)</f>
        <v>45053</v>
      </c>
      <c r="M6">
        <f>SUM(E$2:E6)</f>
        <v>48272</v>
      </c>
      <c r="N6">
        <f>SUM(F$2:F6)</f>
        <v>48398</v>
      </c>
      <c r="O6">
        <f>SUM(G$2:G6)</f>
        <v>48594</v>
      </c>
      <c r="P6">
        <f>SUM(H$2:H6)</f>
        <v>48902</v>
      </c>
      <c r="Q6">
        <f>SUM(I$2:I6)</f>
        <v>49114</v>
      </c>
      <c r="R6">
        <f t="shared" si="6"/>
        <v>48594</v>
      </c>
      <c r="T6" t="s">
        <v>12</v>
      </c>
      <c r="U6">
        <f t="shared" si="0"/>
        <v>-5956</v>
      </c>
      <c r="V6">
        <f t="shared" si="0"/>
        <v>-3541</v>
      </c>
      <c r="W6">
        <f t="shared" si="1"/>
        <v>-322</v>
      </c>
      <c r="X6">
        <f t="shared" si="2"/>
        <v>-196</v>
      </c>
      <c r="Y6">
        <f t="shared" si="3"/>
        <v>0</v>
      </c>
      <c r="Z6">
        <f t="shared" si="4"/>
        <v>308</v>
      </c>
      <c r="AA6">
        <f t="shared" si="5"/>
        <v>520</v>
      </c>
      <c r="AC6">
        <f t="shared" si="7"/>
        <v>10408</v>
      </c>
      <c r="AD6">
        <f t="shared" si="8"/>
        <v>10453</v>
      </c>
    </row>
    <row r="7" spans="1:30">
      <c r="B7" t="s">
        <v>13</v>
      </c>
      <c r="C7">
        <v>8955</v>
      </c>
      <c r="D7">
        <v>9531</v>
      </c>
      <c r="E7">
        <v>10216</v>
      </c>
      <c r="F7">
        <v>9877</v>
      </c>
      <c r="G7">
        <v>10014</v>
      </c>
      <c r="H7">
        <v>10154</v>
      </c>
      <c r="I7">
        <v>9895</v>
      </c>
      <c r="K7">
        <f>SUM(C$2:C7)</f>
        <v>51593</v>
      </c>
      <c r="L7">
        <f>SUM(D$2:D7)</f>
        <v>54584</v>
      </c>
      <c r="M7">
        <f>SUM(E$2:E7)</f>
        <v>58488</v>
      </c>
      <c r="N7">
        <f>SUM(F$2:F7)</f>
        <v>58275</v>
      </c>
      <c r="O7">
        <f>SUM(G$2:G7)</f>
        <v>58608</v>
      </c>
      <c r="P7">
        <f>SUM(H$2:H7)</f>
        <v>59056</v>
      </c>
      <c r="Q7">
        <f>SUM(I$2:I7)</f>
        <v>59009</v>
      </c>
      <c r="R7">
        <f t="shared" si="6"/>
        <v>58608</v>
      </c>
      <c r="T7" t="s">
        <v>13</v>
      </c>
      <c r="U7">
        <f t="shared" si="0"/>
        <v>-7015</v>
      </c>
      <c r="V7">
        <f t="shared" si="0"/>
        <v>-4024</v>
      </c>
      <c r="W7">
        <f t="shared" si="1"/>
        <v>-120</v>
      </c>
      <c r="X7">
        <f t="shared" si="2"/>
        <v>-333</v>
      </c>
      <c r="Y7">
        <f t="shared" si="3"/>
        <v>0</v>
      </c>
      <c r="Z7">
        <f t="shared" si="4"/>
        <v>448</v>
      </c>
      <c r="AA7">
        <f t="shared" si="5"/>
        <v>401</v>
      </c>
      <c r="AC7">
        <f t="shared" si="7"/>
        <v>10014</v>
      </c>
      <c r="AD7">
        <f t="shared" si="8"/>
        <v>9954.5</v>
      </c>
    </row>
    <row r="8" spans="1:30">
      <c r="B8" t="s">
        <v>14</v>
      </c>
      <c r="C8">
        <v>8964</v>
      </c>
      <c r="D8">
        <v>9232</v>
      </c>
      <c r="E8">
        <v>10325</v>
      </c>
      <c r="F8">
        <v>10119</v>
      </c>
      <c r="G8">
        <v>10478</v>
      </c>
      <c r="H8">
        <v>10431</v>
      </c>
      <c r="I8">
        <v>10503</v>
      </c>
      <c r="K8">
        <f>SUM(C$2:C8)</f>
        <v>60557</v>
      </c>
      <c r="L8">
        <f>SUM(D$2:D8)</f>
        <v>63816</v>
      </c>
      <c r="M8">
        <f>SUM(E$2:E8)</f>
        <v>68813</v>
      </c>
      <c r="N8">
        <f>SUM(F$2:F8)</f>
        <v>68394</v>
      </c>
      <c r="O8">
        <f>SUM(G$2:G8)</f>
        <v>69086</v>
      </c>
      <c r="P8">
        <f>SUM(H$2:H8)</f>
        <v>69487</v>
      </c>
      <c r="Q8">
        <f>SUM(I$2:I8)</f>
        <v>69512</v>
      </c>
      <c r="R8">
        <f t="shared" si="6"/>
        <v>69086</v>
      </c>
      <c r="T8" t="s">
        <v>14</v>
      </c>
      <c r="U8">
        <f t="shared" si="0"/>
        <v>-8529</v>
      </c>
      <c r="V8">
        <f t="shared" si="0"/>
        <v>-5270</v>
      </c>
      <c r="W8">
        <f t="shared" si="1"/>
        <v>-273</v>
      </c>
      <c r="X8">
        <f t="shared" si="2"/>
        <v>-692</v>
      </c>
      <c r="Y8">
        <f t="shared" si="3"/>
        <v>0</v>
      </c>
      <c r="Z8">
        <f t="shared" si="4"/>
        <v>401</v>
      </c>
      <c r="AA8">
        <f t="shared" si="5"/>
        <v>426</v>
      </c>
      <c r="AC8">
        <f t="shared" si="7"/>
        <v>10431</v>
      </c>
      <c r="AD8">
        <f t="shared" si="8"/>
        <v>10454.5</v>
      </c>
    </row>
    <row r="9" spans="1:30">
      <c r="B9" t="s">
        <v>15</v>
      </c>
      <c r="D9">
        <v>9369</v>
      </c>
      <c r="E9">
        <v>10082</v>
      </c>
      <c r="F9">
        <v>9959</v>
      </c>
      <c r="G9">
        <v>10241</v>
      </c>
      <c r="H9">
        <v>10418</v>
      </c>
      <c r="I9">
        <v>10147</v>
      </c>
      <c r="L9">
        <f>SUM(D$2:D9)</f>
        <v>73185</v>
      </c>
      <c r="M9">
        <f>SUM(E$2:E9)</f>
        <v>78895</v>
      </c>
      <c r="N9">
        <f>SUM(F$2:F9)</f>
        <v>78353</v>
      </c>
      <c r="O9">
        <f>SUM(G$2:G9)</f>
        <v>79327</v>
      </c>
      <c r="P9">
        <f>SUM(H$2:H9)</f>
        <v>79905</v>
      </c>
      <c r="Q9">
        <f>SUM(I$2:I9)</f>
        <v>79659</v>
      </c>
      <c r="R9">
        <f t="shared" si="6"/>
        <v>79327</v>
      </c>
      <c r="T9" t="s">
        <v>15</v>
      </c>
      <c r="V9">
        <f t="shared" si="0"/>
        <v>-6142</v>
      </c>
      <c r="W9">
        <f t="shared" si="1"/>
        <v>-432</v>
      </c>
      <c r="X9">
        <f t="shared" si="2"/>
        <v>-974</v>
      </c>
      <c r="Y9">
        <f t="shared" si="3"/>
        <v>0</v>
      </c>
      <c r="Z9">
        <f t="shared" si="4"/>
        <v>578</v>
      </c>
      <c r="AA9">
        <f t="shared" si="5"/>
        <v>332</v>
      </c>
      <c r="AC9">
        <f t="shared" si="7"/>
        <v>10147</v>
      </c>
      <c r="AD9">
        <f t="shared" si="8"/>
        <v>10194</v>
      </c>
    </row>
    <row r="10" spans="1:30">
      <c r="B10" t="s">
        <v>16</v>
      </c>
      <c r="D10">
        <v>8374</v>
      </c>
      <c r="E10">
        <v>9419</v>
      </c>
      <c r="F10">
        <v>9323</v>
      </c>
      <c r="G10">
        <v>9338</v>
      </c>
      <c r="H10">
        <v>9624</v>
      </c>
      <c r="I10">
        <v>9555</v>
      </c>
      <c r="L10">
        <f>SUM(D$2:D10)</f>
        <v>81559</v>
      </c>
      <c r="M10">
        <f>SUM(E$2:E10)</f>
        <v>88314</v>
      </c>
      <c r="N10">
        <f>SUM(F$2:F10)</f>
        <v>87676</v>
      </c>
      <c r="O10">
        <f>SUM(G$2:G10)</f>
        <v>88665</v>
      </c>
      <c r="P10">
        <f>SUM(H$2:H10)</f>
        <v>89529</v>
      </c>
      <c r="Q10">
        <f>SUM(I$2:I10)</f>
        <v>89214</v>
      </c>
      <c r="R10">
        <f t="shared" si="6"/>
        <v>88665</v>
      </c>
      <c r="T10" t="s">
        <v>16</v>
      </c>
      <c r="V10">
        <f t="shared" si="0"/>
        <v>-7106</v>
      </c>
      <c r="W10">
        <f t="shared" si="1"/>
        <v>-351</v>
      </c>
      <c r="X10">
        <f t="shared" si="2"/>
        <v>-989</v>
      </c>
      <c r="Y10">
        <f t="shared" si="3"/>
        <v>0</v>
      </c>
      <c r="Z10">
        <f t="shared" si="4"/>
        <v>864</v>
      </c>
      <c r="AA10">
        <f t="shared" si="5"/>
        <v>549</v>
      </c>
      <c r="AC10">
        <f t="shared" si="7"/>
        <v>9419</v>
      </c>
      <c r="AD10">
        <f t="shared" si="8"/>
        <v>9446.5</v>
      </c>
    </row>
    <row r="11" spans="1:30">
      <c r="B11" t="s">
        <v>17</v>
      </c>
      <c r="D11">
        <v>8147</v>
      </c>
      <c r="E11">
        <v>9316</v>
      </c>
      <c r="F11">
        <v>9174</v>
      </c>
      <c r="G11">
        <v>9351</v>
      </c>
      <c r="H11">
        <v>9401</v>
      </c>
      <c r="I11">
        <v>9381</v>
      </c>
      <c r="L11">
        <f>SUM(D$2:D11)</f>
        <v>89706</v>
      </c>
      <c r="M11">
        <f>SUM(E$2:E11)</f>
        <v>97630</v>
      </c>
      <c r="N11">
        <f>SUM(F$2:F11)</f>
        <v>96850</v>
      </c>
      <c r="O11">
        <f>SUM(G$2:G11)</f>
        <v>98016</v>
      </c>
      <c r="P11">
        <f>SUM(H$2:H11)</f>
        <v>98930</v>
      </c>
      <c r="Q11">
        <f>SUM(I$2:I11)</f>
        <v>98595</v>
      </c>
      <c r="R11">
        <f t="shared" si="6"/>
        <v>98016</v>
      </c>
      <c r="T11" t="s">
        <v>17</v>
      </c>
      <c r="V11">
        <f t="shared" si="0"/>
        <v>-8310</v>
      </c>
      <c r="W11">
        <f t="shared" ref="W11:AA13" si="9">M11-$R11</f>
        <v>-386</v>
      </c>
      <c r="X11">
        <f t="shared" si="9"/>
        <v>-1166</v>
      </c>
      <c r="Y11">
        <f t="shared" si="9"/>
        <v>0</v>
      </c>
      <c r="Z11">
        <f t="shared" si="9"/>
        <v>914</v>
      </c>
      <c r="AA11">
        <f t="shared" si="9"/>
        <v>579</v>
      </c>
      <c r="AC11">
        <f t="shared" si="7"/>
        <v>9351</v>
      </c>
      <c r="AD11">
        <f t="shared" si="8"/>
        <v>9366</v>
      </c>
    </row>
    <row r="12" spans="1:30">
      <c r="B12" t="s">
        <v>18</v>
      </c>
      <c r="D12">
        <v>7506</v>
      </c>
      <c r="E12">
        <v>8492</v>
      </c>
      <c r="F12">
        <v>8194</v>
      </c>
      <c r="G12">
        <v>8431</v>
      </c>
      <c r="H12">
        <v>8549</v>
      </c>
      <c r="I12">
        <v>8580</v>
      </c>
      <c r="L12">
        <f>SUM(D$2:D12)</f>
        <v>97212</v>
      </c>
      <c r="M12">
        <f>SUM(E$2:E12)</f>
        <v>106122</v>
      </c>
      <c r="N12">
        <f>SUM(F$2:F12)</f>
        <v>105044</v>
      </c>
      <c r="O12">
        <f>SUM(G$2:G12)</f>
        <v>106447</v>
      </c>
      <c r="P12">
        <f>SUM(H$2:H12)</f>
        <v>107479</v>
      </c>
      <c r="Q12">
        <f>SUM(I$2:I12)</f>
        <v>107175</v>
      </c>
      <c r="R12">
        <f t="shared" si="6"/>
        <v>106447</v>
      </c>
      <c r="T12" t="s">
        <v>18</v>
      </c>
      <c r="V12">
        <f t="shared" si="0"/>
        <v>-9235</v>
      </c>
      <c r="W12">
        <f t="shared" si="9"/>
        <v>-325</v>
      </c>
      <c r="X12">
        <f t="shared" si="9"/>
        <v>-1403</v>
      </c>
      <c r="Y12">
        <f t="shared" si="9"/>
        <v>0</v>
      </c>
      <c r="Z12">
        <f t="shared" si="9"/>
        <v>1032</v>
      </c>
      <c r="AA12">
        <f t="shared" si="9"/>
        <v>728</v>
      </c>
      <c r="AC12">
        <f t="shared" si="7"/>
        <v>8492</v>
      </c>
      <c r="AD12">
        <f t="shared" si="8"/>
        <v>8490</v>
      </c>
    </row>
    <row r="13" spans="1:30">
      <c r="B13" t="s">
        <v>19</v>
      </c>
      <c r="D13">
        <v>7522</v>
      </c>
      <c r="E13">
        <v>8141</v>
      </c>
      <c r="F13">
        <v>8033</v>
      </c>
      <c r="G13">
        <v>8076</v>
      </c>
      <c r="H13">
        <v>8353</v>
      </c>
      <c r="I13">
        <v>8241</v>
      </c>
      <c r="L13">
        <f>SUM(D$2:D13)</f>
        <v>104734</v>
      </c>
      <c r="M13">
        <f>SUM(E$2:E13)</f>
        <v>114263</v>
      </c>
      <c r="N13">
        <f>SUM(F$2:F13)</f>
        <v>113077</v>
      </c>
      <c r="O13">
        <f>SUM(G$2:G13)</f>
        <v>114523</v>
      </c>
      <c r="P13">
        <f>SUM(H$2:H13)</f>
        <v>115832</v>
      </c>
      <c r="Q13">
        <f>SUM(I$2:I13)</f>
        <v>115416</v>
      </c>
      <c r="R13">
        <f t="shared" si="6"/>
        <v>114523</v>
      </c>
      <c r="T13" t="s">
        <v>19</v>
      </c>
      <c r="V13">
        <f t="shared" si="0"/>
        <v>-9789</v>
      </c>
      <c r="W13">
        <f t="shared" si="9"/>
        <v>-260</v>
      </c>
      <c r="X13">
        <f t="shared" si="9"/>
        <v>-1446</v>
      </c>
      <c r="Y13">
        <f t="shared" si="9"/>
        <v>0</v>
      </c>
      <c r="Z13">
        <f t="shared" si="9"/>
        <v>1309</v>
      </c>
      <c r="AA13">
        <f t="shared" si="9"/>
        <v>893</v>
      </c>
      <c r="AC13">
        <f t="shared" si="7"/>
        <v>8141</v>
      </c>
      <c r="AD13">
        <f t="shared" si="8"/>
        <v>8158.5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9517</v>
      </c>
      <c r="D17">
        <v>9187</v>
      </c>
      <c r="E17">
        <v>10180</v>
      </c>
      <c r="F17">
        <v>8348</v>
      </c>
      <c r="G17">
        <v>8372</v>
      </c>
      <c r="H17">
        <v>8803</v>
      </c>
      <c r="I17">
        <v>9282</v>
      </c>
      <c r="K17">
        <f>SUM(C$17:C17)</f>
        <v>9517</v>
      </c>
      <c r="L17">
        <f>SUM(D$17:D17)</f>
        <v>9187</v>
      </c>
      <c r="M17">
        <f>SUM(E$17:E17)</f>
        <v>10180</v>
      </c>
      <c r="N17">
        <f>SUM(F$17:F17)</f>
        <v>8348</v>
      </c>
      <c r="O17">
        <f>SUM(G$17:G17)</f>
        <v>8372</v>
      </c>
      <c r="P17">
        <f>SUM(H$17:H17)</f>
        <v>8803</v>
      </c>
      <c r="Q17">
        <f>SUM(I$17:I17)</f>
        <v>9282</v>
      </c>
      <c r="R17">
        <f>MEDIAN(M17:Q17)</f>
        <v>8803</v>
      </c>
      <c r="T17" t="s">
        <v>8</v>
      </c>
      <c r="U17">
        <f t="shared" ref="U17:V28" si="10">K17-$R17</f>
        <v>714</v>
      </c>
      <c r="V17">
        <f t="shared" si="10"/>
        <v>384</v>
      </c>
      <c r="W17">
        <f t="shared" ref="W17:W25" si="11">M17-$R17</f>
        <v>1377</v>
      </c>
      <c r="X17">
        <f t="shared" ref="X17:X25" si="12">N17-$R17</f>
        <v>-455</v>
      </c>
      <c r="Y17">
        <f t="shared" ref="Y17:Y25" si="13">O17-$R17</f>
        <v>-431</v>
      </c>
      <c r="Z17">
        <f t="shared" ref="Z17:Z25" si="14">P17-$R17</f>
        <v>0</v>
      </c>
      <c r="AA17">
        <f t="shared" ref="AA17:AA25" si="15">Q17-$R17</f>
        <v>479</v>
      </c>
    </row>
    <row r="18" spans="2:27">
      <c r="B18" t="s">
        <v>9</v>
      </c>
      <c r="C18">
        <v>7278</v>
      </c>
      <c r="D18">
        <v>8227</v>
      </c>
      <c r="E18">
        <v>7558</v>
      </c>
      <c r="F18">
        <v>7541</v>
      </c>
      <c r="G18">
        <v>7487</v>
      </c>
      <c r="H18">
        <v>8337</v>
      </c>
      <c r="I18">
        <v>8025</v>
      </c>
      <c r="K18">
        <f>SUM(C$17:C18)</f>
        <v>16795</v>
      </c>
      <c r="L18">
        <f>SUM(D$17:D18)</f>
        <v>17414</v>
      </c>
      <c r="M18">
        <f>SUM(E$17:E18)</f>
        <v>17738</v>
      </c>
      <c r="N18">
        <f>SUM(F$17:F18)</f>
        <v>15889</v>
      </c>
      <c r="O18">
        <f>SUM(G$17:G18)</f>
        <v>15859</v>
      </c>
      <c r="P18">
        <f>SUM(H$17:H18)</f>
        <v>17140</v>
      </c>
      <c r="Q18">
        <f>SUM(I$17:I18)</f>
        <v>17307</v>
      </c>
      <c r="R18">
        <f t="shared" ref="R18:R28" si="16">MEDIAN(M18:Q18)</f>
        <v>17140</v>
      </c>
      <c r="T18" t="s">
        <v>9</v>
      </c>
      <c r="U18">
        <f t="shared" si="10"/>
        <v>-345</v>
      </c>
      <c r="V18">
        <f t="shared" si="10"/>
        <v>274</v>
      </c>
      <c r="W18">
        <f t="shared" si="11"/>
        <v>598</v>
      </c>
      <c r="X18">
        <f t="shared" si="12"/>
        <v>-1251</v>
      </c>
      <c r="Y18">
        <f t="shared" si="13"/>
        <v>-1281</v>
      </c>
      <c r="Z18">
        <f t="shared" si="14"/>
        <v>0</v>
      </c>
      <c r="AA18">
        <f t="shared" si="15"/>
        <v>167</v>
      </c>
    </row>
    <row r="19" spans="2:27">
      <c r="B19" t="s">
        <v>10</v>
      </c>
      <c r="C19">
        <v>8147</v>
      </c>
      <c r="D19">
        <v>8052</v>
      </c>
      <c r="E19">
        <v>7809</v>
      </c>
      <c r="F19">
        <v>8557</v>
      </c>
      <c r="G19">
        <v>7791</v>
      </c>
      <c r="H19">
        <v>9437</v>
      </c>
      <c r="I19">
        <v>8248</v>
      </c>
      <c r="K19">
        <f>SUM(C$17:C19)</f>
        <v>24942</v>
      </c>
      <c r="L19">
        <f>SUM(D$17:D19)</f>
        <v>25466</v>
      </c>
      <c r="M19">
        <f>SUM(E$17:E19)</f>
        <v>25547</v>
      </c>
      <c r="N19">
        <f>SUM(F$17:F19)</f>
        <v>24446</v>
      </c>
      <c r="O19">
        <f>SUM(G$17:G19)</f>
        <v>23650</v>
      </c>
      <c r="P19">
        <f>SUM(H$17:H19)</f>
        <v>26577</v>
      </c>
      <c r="Q19">
        <f>SUM(I$17:I19)</f>
        <v>25555</v>
      </c>
      <c r="R19">
        <f t="shared" si="16"/>
        <v>25547</v>
      </c>
      <c r="T19" t="s">
        <v>10</v>
      </c>
      <c r="U19">
        <f t="shared" si="10"/>
        <v>-605</v>
      </c>
      <c r="V19">
        <f t="shared" si="10"/>
        <v>-81</v>
      </c>
      <c r="W19">
        <f t="shared" si="11"/>
        <v>0</v>
      </c>
      <c r="X19">
        <f t="shared" si="12"/>
        <v>-1101</v>
      </c>
      <c r="Y19">
        <f t="shared" si="13"/>
        <v>-1897</v>
      </c>
      <c r="Z19">
        <f t="shared" si="14"/>
        <v>1030</v>
      </c>
      <c r="AA19">
        <f t="shared" si="15"/>
        <v>8</v>
      </c>
    </row>
    <row r="20" spans="2:27">
      <c r="B20" t="s">
        <v>11</v>
      </c>
      <c r="C20">
        <v>7684</v>
      </c>
      <c r="D20">
        <v>7313</v>
      </c>
      <c r="E20">
        <v>7316</v>
      </c>
      <c r="F20">
        <v>10555</v>
      </c>
      <c r="G20">
        <v>7373</v>
      </c>
      <c r="H20">
        <v>7797</v>
      </c>
      <c r="I20">
        <v>7731</v>
      </c>
      <c r="K20">
        <f>SUM(C$17:C20)</f>
        <v>32626</v>
      </c>
      <c r="L20">
        <f>SUM(D$17:D20)</f>
        <v>32779</v>
      </c>
      <c r="M20">
        <f>SUM(E$17:E20)</f>
        <v>32863</v>
      </c>
      <c r="N20">
        <f>SUM(F$17:F20)</f>
        <v>35001</v>
      </c>
      <c r="O20">
        <f>SUM(G$17:G20)</f>
        <v>31023</v>
      </c>
      <c r="P20">
        <f>SUM(H$17:H20)</f>
        <v>34374</v>
      </c>
      <c r="Q20">
        <f>SUM(I$17:I20)</f>
        <v>33286</v>
      </c>
      <c r="R20">
        <f t="shared" si="16"/>
        <v>33286</v>
      </c>
      <c r="T20" t="s">
        <v>11</v>
      </c>
      <c r="U20">
        <f t="shared" si="10"/>
        <v>-660</v>
      </c>
      <c r="V20">
        <f t="shared" si="10"/>
        <v>-507</v>
      </c>
      <c r="W20">
        <f t="shared" si="11"/>
        <v>-423</v>
      </c>
      <c r="X20">
        <f t="shared" si="12"/>
        <v>1715</v>
      </c>
      <c r="Y20">
        <f t="shared" si="13"/>
        <v>-2263</v>
      </c>
      <c r="Z20">
        <f t="shared" si="14"/>
        <v>1088</v>
      </c>
      <c r="AA20">
        <f t="shared" si="15"/>
        <v>0</v>
      </c>
    </row>
    <row r="21" spans="2:27">
      <c r="B21" t="s">
        <v>12</v>
      </c>
      <c r="C21">
        <v>7295</v>
      </c>
      <c r="D21">
        <v>7323</v>
      </c>
      <c r="E21">
        <v>7265</v>
      </c>
      <c r="F21">
        <v>8921</v>
      </c>
      <c r="G21">
        <v>7147</v>
      </c>
      <c r="H21">
        <v>6953</v>
      </c>
      <c r="I21">
        <v>7488</v>
      </c>
      <c r="K21">
        <f>SUM(C$17:C21)</f>
        <v>39921</v>
      </c>
      <c r="L21">
        <f>SUM(D$17:D21)</f>
        <v>40102</v>
      </c>
      <c r="M21">
        <f>SUM(E$17:E21)</f>
        <v>40128</v>
      </c>
      <c r="N21">
        <f>SUM(F$17:F21)</f>
        <v>43922</v>
      </c>
      <c r="O21">
        <f>SUM(G$17:G21)</f>
        <v>38170</v>
      </c>
      <c r="P21">
        <f>SUM(H$17:H21)</f>
        <v>41327</v>
      </c>
      <c r="Q21">
        <f>SUM(I$17:I21)</f>
        <v>40774</v>
      </c>
      <c r="R21">
        <f t="shared" si="16"/>
        <v>40774</v>
      </c>
      <c r="T21" t="s">
        <v>12</v>
      </c>
      <c r="U21">
        <f t="shared" si="10"/>
        <v>-853</v>
      </c>
      <c r="V21">
        <f t="shared" si="10"/>
        <v>-672</v>
      </c>
      <c r="W21">
        <f t="shared" si="11"/>
        <v>-646</v>
      </c>
      <c r="X21">
        <f t="shared" si="12"/>
        <v>3148</v>
      </c>
      <c r="Y21">
        <f t="shared" si="13"/>
        <v>-2604</v>
      </c>
      <c r="Z21">
        <f t="shared" si="14"/>
        <v>553</v>
      </c>
      <c r="AA21">
        <f t="shared" si="15"/>
        <v>0</v>
      </c>
    </row>
    <row r="22" spans="2:27">
      <c r="B22" t="s">
        <v>13</v>
      </c>
      <c r="C22">
        <v>6931</v>
      </c>
      <c r="D22">
        <v>7033</v>
      </c>
      <c r="E22">
        <v>6609</v>
      </c>
      <c r="F22">
        <v>7440</v>
      </c>
      <c r="G22">
        <v>6634</v>
      </c>
      <c r="H22">
        <v>6663</v>
      </c>
      <c r="I22">
        <v>6837</v>
      </c>
      <c r="K22">
        <f>SUM(C$17:C22)</f>
        <v>46852</v>
      </c>
      <c r="L22">
        <f>SUM(D$17:D22)</f>
        <v>47135</v>
      </c>
      <c r="M22">
        <f>SUM(E$17:E22)</f>
        <v>46737</v>
      </c>
      <c r="N22">
        <f>SUM(F$17:F22)</f>
        <v>51362</v>
      </c>
      <c r="O22">
        <f>SUM(G$17:G22)</f>
        <v>44804</v>
      </c>
      <c r="P22">
        <f>SUM(H$17:H22)</f>
        <v>47990</v>
      </c>
      <c r="Q22">
        <f>SUM(I$17:I22)</f>
        <v>47611</v>
      </c>
      <c r="R22">
        <f t="shared" si="16"/>
        <v>47611</v>
      </c>
      <c r="T22" t="s">
        <v>13</v>
      </c>
      <c r="U22">
        <f t="shared" si="10"/>
        <v>-759</v>
      </c>
      <c r="V22">
        <f t="shared" si="10"/>
        <v>-476</v>
      </c>
      <c r="W22">
        <f t="shared" si="11"/>
        <v>-874</v>
      </c>
      <c r="X22">
        <f t="shared" si="12"/>
        <v>3751</v>
      </c>
      <c r="Y22">
        <f t="shared" si="13"/>
        <v>-2807</v>
      </c>
      <c r="Z22">
        <f t="shared" si="14"/>
        <v>379</v>
      </c>
      <c r="AA22">
        <f t="shared" si="15"/>
        <v>0</v>
      </c>
    </row>
    <row r="23" spans="2:27">
      <c r="B23" t="s">
        <v>14</v>
      </c>
      <c r="C23">
        <v>6903</v>
      </c>
      <c r="D23">
        <v>7366</v>
      </c>
      <c r="E23">
        <v>7021</v>
      </c>
      <c r="F23">
        <v>7080</v>
      </c>
      <c r="G23">
        <v>6944</v>
      </c>
      <c r="H23">
        <v>7468</v>
      </c>
      <c r="I23">
        <v>6927</v>
      </c>
      <c r="K23">
        <f>SUM(C$17:C23)</f>
        <v>53755</v>
      </c>
      <c r="L23">
        <f>SUM(D$17:D23)</f>
        <v>54501</v>
      </c>
      <c r="M23">
        <f>SUM(E$17:E23)</f>
        <v>53758</v>
      </c>
      <c r="N23">
        <f>SUM(F$17:F23)</f>
        <v>58442</v>
      </c>
      <c r="O23">
        <f>SUM(G$17:G23)</f>
        <v>51748</v>
      </c>
      <c r="P23">
        <f>SUM(H$17:H23)</f>
        <v>55458</v>
      </c>
      <c r="Q23">
        <f>SUM(I$17:I23)</f>
        <v>54538</v>
      </c>
      <c r="R23">
        <f t="shared" si="16"/>
        <v>54538</v>
      </c>
      <c r="T23" t="s">
        <v>14</v>
      </c>
      <c r="U23">
        <f t="shared" si="10"/>
        <v>-783</v>
      </c>
      <c r="V23">
        <f t="shared" si="10"/>
        <v>-37</v>
      </c>
      <c r="W23">
        <f t="shared" si="11"/>
        <v>-780</v>
      </c>
      <c r="X23">
        <f t="shared" si="12"/>
        <v>3904</v>
      </c>
      <c r="Y23">
        <f t="shared" si="13"/>
        <v>-2790</v>
      </c>
      <c r="Z23">
        <f t="shared" si="14"/>
        <v>920</v>
      </c>
      <c r="AA23">
        <f t="shared" si="15"/>
        <v>0</v>
      </c>
    </row>
    <row r="24" spans="2:27">
      <c r="B24" t="s">
        <v>15</v>
      </c>
      <c r="D24">
        <v>7568</v>
      </c>
      <c r="E24">
        <v>7035</v>
      </c>
      <c r="F24">
        <v>6968</v>
      </c>
      <c r="G24">
        <v>7031</v>
      </c>
      <c r="H24">
        <v>6971</v>
      </c>
      <c r="I24">
        <v>6996</v>
      </c>
      <c r="L24">
        <f>SUM(D$17:D24)</f>
        <v>62069</v>
      </c>
      <c r="M24">
        <f>SUM(E$17:E24)</f>
        <v>60793</v>
      </c>
      <c r="N24">
        <f>SUM(F$17:F24)</f>
        <v>65410</v>
      </c>
      <c r="O24">
        <f>SUM(G$17:G24)</f>
        <v>58779</v>
      </c>
      <c r="P24">
        <f>SUM(H$17:H24)</f>
        <v>62429</v>
      </c>
      <c r="Q24">
        <f>SUM(I$17:I24)</f>
        <v>61534</v>
      </c>
      <c r="R24">
        <f t="shared" si="16"/>
        <v>61534</v>
      </c>
      <c r="T24" t="s">
        <v>15</v>
      </c>
      <c r="V24">
        <f t="shared" si="10"/>
        <v>535</v>
      </c>
      <c r="W24">
        <f t="shared" si="11"/>
        <v>-741</v>
      </c>
      <c r="X24">
        <f t="shared" si="12"/>
        <v>3876</v>
      </c>
      <c r="Y24">
        <f t="shared" si="13"/>
        <v>-2755</v>
      </c>
      <c r="Z24">
        <f t="shared" si="14"/>
        <v>895</v>
      </c>
      <c r="AA24">
        <f t="shared" si="15"/>
        <v>0</v>
      </c>
    </row>
    <row r="25" spans="2:27">
      <c r="B25" t="s">
        <v>16</v>
      </c>
      <c r="D25">
        <v>7387</v>
      </c>
      <c r="E25">
        <v>7161</v>
      </c>
      <c r="F25">
        <v>6772</v>
      </c>
      <c r="G25">
        <v>6855</v>
      </c>
      <c r="H25">
        <v>6952</v>
      </c>
      <c r="I25">
        <v>6913</v>
      </c>
      <c r="L25">
        <f>SUM(D$17:D25)</f>
        <v>69456</v>
      </c>
      <c r="M25">
        <f>SUM(E$17:E25)</f>
        <v>67954</v>
      </c>
      <c r="N25">
        <f>SUM(F$17:F25)</f>
        <v>72182</v>
      </c>
      <c r="O25">
        <f>SUM(G$17:G25)</f>
        <v>65634</v>
      </c>
      <c r="P25">
        <f>SUM(H$17:H25)</f>
        <v>69381</v>
      </c>
      <c r="Q25">
        <f>SUM(I$17:I25)</f>
        <v>68447</v>
      </c>
      <c r="R25">
        <f t="shared" si="16"/>
        <v>68447</v>
      </c>
      <c r="T25" t="s">
        <v>16</v>
      </c>
      <c r="V25">
        <f t="shared" si="10"/>
        <v>1009</v>
      </c>
      <c r="W25">
        <f t="shared" si="11"/>
        <v>-493</v>
      </c>
      <c r="X25">
        <f t="shared" si="12"/>
        <v>3735</v>
      </c>
      <c r="Y25">
        <f t="shared" si="13"/>
        <v>-2813</v>
      </c>
      <c r="Z25">
        <f t="shared" si="14"/>
        <v>934</v>
      </c>
      <c r="AA25">
        <f t="shared" si="15"/>
        <v>0</v>
      </c>
    </row>
    <row r="26" spans="2:27">
      <c r="B26" t="s">
        <v>17</v>
      </c>
      <c r="D26">
        <v>7593</v>
      </c>
      <c r="E26">
        <v>7541</v>
      </c>
      <c r="F26">
        <v>7281</v>
      </c>
      <c r="G26">
        <v>7536</v>
      </c>
      <c r="H26">
        <v>7440</v>
      </c>
      <c r="I26">
        <v>7587</v>
      </c>
      <c r="L26">
        <f>SUM(D$17:D26)</f>
        <v>77049</v>
      </c>
      <c r="M26">
        <f>SUM(E$17:E26)</f>
        <v>75495</v>
      </c>
      <c r="N26">
        <f>SUM(F$17:F26)</f>
        <v>79463</v>
      </c>
      <c r="O26">
        <f>SUM(G$17:G26)</f>
        <v>73170</v>
      </c>
      <c r="P26">
        <f>SUM(H$17:H26)</f>
        <v>76821</v>
      </c>
      <c r="Q26">
        <f>SUM(I$17:I26)</f>
        <v>76034</v>
      </c>
      <c r="R26">
        <f t="shared" si="16"/>
        <v>76034</v>
      </c>
      <c r="T26" t="s">
        <v>17</v>
      </c>
      <c r="V26">
        <f t="shared" si="10"/>
        <v>1015</v>
      </c>
      <c r="W26">
        <f t="shared" ref="W26:AA28" si="17">M26-$R26</f>
        <v>-539</v>
      </c>
      <c r="X26">
        <f t="shared" si="17"/>
        <v>3429</v>
      </c>
      <c r="Y26">
        <f t="shared" si="17"/>
        <v>-2864</v>
      </c>
      <c r="Z26">
        <f t="shared" si="17"/>
        <v>787</v>
      </c>
      <c r="AA26">
        <f t="shared" si="17"/>
        <v>0</v>
      </c>
    </row>
    <row r="27" spans="2:27">
      <c r="B27" t="s">
        <v>18</v>
      </c>
      <c r="D27">
        <v>7618</v>
      </c>
      <c r="E27">
        <v>7632</v>
      </c>
      <c r="F27">
        <v>8220</v>
      </c>
      <c r="G27">
        <v>7438</v>
      </c>
      <c r="H27">
        <v>7102</v>
      </c>
      <c r="I27">
        <v>7482</v>
      </c>
      <c r="L27">
        <f>SUM(D$17:D27)</f>
        <v>84667</v>
      </c>
      <c r="M27">
        <f>SUM(E$17:E27)</f>
        <v>83127</v>
      </c>
      <c r="N27">
        <f>SUM(F$17:F27)</f>
        <v>87683</v>
      </c>
      <c r="O27">
        <f>SUM(G$17:G27)</f>
        <v>80608</v>
      </c>
      <c r="P27">
        <f>SUM(H$17:H27)</f>
        <v>83923</v>
      </c>
      <c r="Q27">
        <f>SUM(I$17:I27)</f>
        <v>83516</v>
      </c>
      <c r="R27">
        <f t="shared" si="16"/>
        <v>83516</v>
      </c>
      <c r="T27" t="s">
        <v>18</v>
      </c>
      <c r="V27">
        <f t="shared" si="10"/>
        <v>1151</v>
      </c>
      <c r="W27">
        <f t="shared" si="17"/>
        <v>-389</v>
      </c>
      <c r="X27">
        <f t="shared" si="17"/>
        <v>4167</v>
      </c>
      <c r="Y27">
        <f t="shared" si="17"/>
        <v>-2908</v>
      </c>
      <c r="Z27">
        <f t="shared" si="17"/>
        <v>407</v>
      </c>
      <c r="AA27">
        <f t="shared" si="17"/>
        <v>0</v>
      </c>
    </row>
    <row r="28" spans="2:27">
      <c r="B28" t="s">
        <v>19</v>
      </c>
      <c r="D28">
        <v>9795</v>
      </c>
      <c r="E28">
        <v>8542</v>
      </c>
      <c r="F28">
        <v>10187</v>
      </c>
      <c r="G28">
        <v>7896</v>
      </c>
      <c r="H28">
        <v>8014</v>
      </c>
      <c r="I28">
        <v>8259</v>
      </c>
      <c r="L28">
        <f>SUM(D$17:D28)</f>
        <v>94462</v>
      </c>
      <c r="M28">
        <f>SUM(E$17:E28)</f>
        <v>91669</v>
      </c>
      <c r="N28">
        <f>SUM(F$17:F28)</f>
        <v>97870</v>
      </c>
      <c r="O28">
        <f>SUM(G$17:G28)</f>
        <v>88504</v>
      </c>
      <c r="P28">
        <f>SUM(H$17:H28)</f>
        <v>91937</v>
      </c>
      <c r="Q28">
        <f>SUM(I$17:I28)</f>
        <v>91775</v>
      </c>
      <c r="R28">
        <f t="shared" si="16"/>
        <v>91775</v>
      </c>
      <c r="T28" t="s">
        <v>19</v>
      </c>
      <c r="V28">
        <f t="shared" si="10"/>
        <v>2687</v>
      </c>
      <c r="W28">
        <f t="shared" si="17"/>
        <v>-106</v>
      </c>
      <c r="X28">
        <f t="shared" si="17"/>
        <v>6095</v>
      </c>
      <c r="Y28">
        <f t="shared" si="17"/>
        <v>-3271</v>
      </c>
      <c r="Z28">
        <f t="shared" si="17"/>
        <v>162</v>
      </c>
      <c r="AA28">
        <f t="shared" si="17"/>
        <v>0</v>
      </c>
    </row>
    <row r="31" spans="2:27">
      <c r="B31" s="3" t="s">
        <v>109</v>
      </c>
      <c r="C31" s="3"/>
    </row>
    <row r="32" spans="2:27">
      <c r="B32" s="3" t="s">
        <v>90</v>
      </c>
      <c r="C32" s="3"/>
    </row>
    <row r="35" spans="2:27">
      <c r="B35" t="s">
        <v>110</v>
      </c>
      <c r="C35" t="s">
        <v>102</v>
      </c>
      <c r="D35" t="s">
        <v>0</v>
      </c>
      <c r="E35" t="s">
        <v>1</v>
      </c>
      <c r="F35" t="s">
        <v>2</v>
      </c>
      <c r="G35" t="s">
        <v>3</v>
      </c>
      <c r="H35" t="s">
        <v>4</v>
      </c>
      <c r="I35" t="s">
        <v>5</v>
      </c>
      <c r="K35" t="s">
        <v>102</v>
      </c>
      <c r="L35" t="s">
        <v>0</v>
      </c>
      <c r="M35" t="s">
        <v>1</v>
      </c>
      <c r="N35" t="s">
        <v>2</v>
      </c>
      <c r="O35" t="s">
        <v>3</v>
      </c>
      <c r="P35" t="s">
        <v>4</v>
      </c>
      <c r="Q35" t="s">
        <v>5</v>
      </c>
      <c r="R35" t="s">
        <v>7</v>
      </c>
      <c r="T35" t="s">
        <v>6</v>
      </c>
      <c r="U35" t="s">
        <v>102</v>
      </c>
      <c r="V35" t="s">
        <v>0</v>
      </c>
      <c r="W35" t="s">
        <v>1</v>
      </c>
      <c r="X35" t="s">
        <v>2</v>
      </c>
      <c r="Y35" t="s">
        <v>3</v>
      </c>
      <c r="Z35" t="s">
        <v>4</v>
      </c>
      <c r="AA35" t="s">
        <v>5</v>
      </c>
    </row>
    <row r="36" spans="2:27">
      <c r="B36" t="s">
        <v>8</v>
      </c>
      <c r="C36">
        <v>1447</v>
      </c>
      <c r="D36">
        <v>2080</v>
      </c>
      <c r="E36">
        <v>1603</v>
      </c>
      <c r="F36">
        <v>2053</v>
      </c>
      <c r="G36">
        <v>2067</v>
      </c>
      <c r="H36">
        <v>2379</v>
      </c>
      <c r="I36">
        <v>2448</v>
      </c>
      <c r="K36">
        <f>SUM(C$36:C36)</f>
        <v>1447</v>
      </c>
      <c r="L36">
        <f>SUM(D$36:D36)</f>
        <v>2080</v>
      </c>
      <c r="M36">
        <f>SUM(E$36:E36)</f>
        <v>1603</v>
      </c>
      <c r="N36">
        <f>SUM(F$36:F36)</f>
        <v>2053</v>
      </c>
      <c r="O36">
        <f>SUM(G$36:G36)</f>
        <v>2067</v>
      </c>
      <c r="P36">
        <f>SUM(H$36:H36)</f>
        <v>2379</v>
      </c>
      <c r="Q36">
        <f>SUM(I$36:I36)</f>
        <v>2448</v>
      </c>
      <c r="R36">
        <f>MEDIAN(M36:Q36)</f>
        <v>2067</v>
      </c>
      <c r="T36" t="s">
        <v>8</v>
      </c>
      <c r="U36">
        <f t="shared" ref="U36:U37" si="18">K36-$R36</f>
        <v>-620</v>
      </c>
      <c r="V36">
        <f t="shared" ref="V36:V47" si="19">L36-$R36</f>
        <v>13</v>
      </c>
      <c r="W36">
        <f t="shared" ref="W36:W47" si="20">M36-$R36</f>
        <v>-464</v>
      </c>
      <c r="X36">
        <f t="shared" ref="X36:X47" si="21">N36-$R36</f>
        <v>-14</v>
      </c>
      <c r="Y36">
        <f t="shared" ref="Y36:Y47" si="22">O36-$R36</f>
        <v>0</v>
      </c>
      <c r="Z36">
        <f t="shared" ref="Z36:Z47" si="23">P36-$R36</f>
        <v>312</v>
      </c>
      <c r="AA36">
        <f t="shared" ref="AA36:AA47" si="24">Q36-$R36</f>
        <v>381</v>
      </c>
    </row>
    <row r="37" spans="2:27">
      <c r="B37" t="s">
        <v>9</v>
      </c>
      <c r="C37">
        <v>2016</v>
      </c>
      <c r="D37">
        <v>2638</v>
      </c>
      <c r="E37">
        <v>2017</v>
      </c>
      <c r="F37">
        <v>3607</v>
      </c>
      <c r="G37">
        <v>2809</v>
      </c>
      <c r="H37">
        <v>2728</v>
      </c>
      <c r="I37">
        <v>2664</v>
      </c>
      <c r="K37">
        <f>SUM(C$36:C37)</f>
        <v>3463</v>
      </c>
      <c r="L37">
        <f>SUM(D$36:D37)</f>
        <v>4718</v>
      </c>
      <c r="M37">
        <f>SUM(E$36:E37)</f>
        <v>3620</v>
      </c>
      <c r="N37">
        <f>SUM(F$36:F37)</f>
        <v>5660</v>
      </c>
      <c r="O37">
        <f>SUM(G$36:G37)</f>
        <v>4876</v>
      </c>
      <c r="P37">
        <f>SUM(H$36:H37)</f>
        <v>5107</v>
      </c>
      <c r="Q37">
        <f>SUM(I$36:I37)</f>
        <v>5112</v>
      </c>
      <c r="R37">
        <f t="shared" ref="R37:R47" si="25">MEDIAN(M37:Q37)</f>
        <v>5107</v>
      </c>
      <c r="T37" t="s">
        <v>9</v>
      </c>
      <c r="U37">
        <f t="shared" si="18"/>
        <v>-1644</v>
      </c>
      <c r="V37">
        <f t="shared" si="19"/>
        <v>-389</v>
      </c>
      <c r="W37">
        <f t="shared" si="20"/>
        <v>-1487</v>
      </c>
      <c r="X37">
        <f t="shared" si="21"/>
        <v>553</v>
      </c>
      <c r="Y37">
        <f t="shared" si="22"/>
        <v>-231</v>
      </c>
      <c r="Z37">
        <f t="shared" si="23"/>
        <v>0</v>
      </c>
      <c r="AA37">
        <f t="shared" si="24"/>
        <v>5</v>
      </c>
    </row>
    <row r="38" spans="2:27">
      <c r="B38" t="s">
        <v>10</v>
      </c>
      <c r="D38">
        <v>2263</v>
      </c>
      <c r="E38">
        <v>2040</v>
      </c>
      <c r="F38">
        <v>1888</v>
      </c>
      <c r="G38">
        <v>2689</v>
      </c>
      <c r="H38">
        <v>2628</v>
      </c>
      <c r="I38">
        <v>2557</v>
      </c>
      <c r="L38">
        <f>SUM(D$36:D38)</f>
        <v>6981</v>
      </c>
      <c r="M38">
        <f>SUM(E$36:E38)</f>
        <v>5660</v>
      </c>
      <c r="N38">
        <f>SUM(F$36:F38)</f>
        <v>7548</v>
      </c>
      <c r="O38">
        <f>SUM(G$36:G38)</f>
        <v>7565</v>
      </c>
      <c r="P38">
        <f>SUM(H$36:H38)</f>
        <v>7735</v>
      </c>
      <c r="Q38">
        <f>SUM(I$36:I38)</f>
        <v>7669</v>
      </c>
      <c r="R38">
        <f t="shared" si="25"/>
        <v>7565</v>
      </c>
      <c r="T38" t="s">
        <v>10</v>
      </c>
      <c r="V38">
        <f t="shared" si="19"/>
        <v>-584</v>
      </c>
      <c r="W38">
        <f t="shared" si="20"/>
        <v>-1905</v>
      </c>
      <c r="X38">
        <f t="shared" si="21"/>
        <v>-17</v>
      </c>
      <c r="Y38">
        <f t="shared" si="22"/>
        <v>0</v>
      </c>
      <c r="Z38">
        <f t="shared" si="23"/>
        <v>170</v>
      </c>
      <c r="AA38">
        <f t="shared" si="24"/>
        <v>104</v>
      </c>
    </row>
    <row r="39" spans="2:27">
      <c r="B39" t="s">
        <v>11</v>
      </c>
      <c r="D39">
        <v>2614</v>
      </c>
      <c r="E39">
        <v>1985</v>
      </c>
      <c r="F39">
        <v>1840</v>
      </c>
      <c r="G39">
        <v>2617</v>
      </c>
      <c r="H39">
        <v>2748</v>
      </c>
      <c r="I39">
        <v>3102</v>
      </c>
      <c r="L39">
        <f>SUM(D$36:D39)</f>
        <v>9595</v>
      </c>
      <c r="M39">
        <f>SUM(E$36:E39)</f>
        <v>7645</v>
      </c>
      <c r="N39">
        <f>SUM(F$36:F39)</f>
        <v>9388</v>
      </c>
      <c r="O39">
        <f>SUM(G$36:G39)</f>
        <v>10182</v>
      </c>
      <c r="P39">
        <f>SUM(H$36:H39)</f>
        <v>10483</v>
      </c>
      <c r="Q39">
        <f>SUM(I$36:I39)</f>
        <v>10771</v>
      </c>
      <c r="R39">
        <f t="shared" si="25"/>
        <v>10182</v>
      </c>
      <c r="T39" t="s">
        <v>11</v>
      </c>
      <c r="V39">
        <f t="shared" si="19"/>
        <v>-587</v>
      </c>
      <c r="W39">
        <f t="shared" si="20"/>
        <v>-2537</v>
      </c>
      <c r="X39">
        <f t="shared" si="21"/>
        <v>-794</v>
      </c>
      <c r="Y39">
        <f t="shared" si="22"/>
        <v>0</v>
      </c>
      <c r="Z39">
        <f t="shared" si="23"/>
        <v>301</v>
      </c>
      <c r="AA39">
        <f t="shared" si="24"/>
        <v>589</v>
      </c>
    </row>
    <row r="40" spans="2:27">
      <c r="B40" t="s">
        <v>12</v>
      </c>
      <c r="D40">
        <v>4899</v>
      </c>
      <c r="E40">
        <v>3460</v>
      </c>
      <c r="F40">
        <v>3421</v>
      </c>
      <c r="G40">
        <v>4622</v>
      </c>
      <c r="H40">
        <v>4694</v>
      </c>
      <c r="I40">
        <v>4817</v>
      </c>
      <c r="L40">
        <f>SUM(D$36:D40)</f>
        <v>14494</v>
      </c>
      <c r="M40">
        <f>SUM(E$36:E40)</f>
        <v>11105</v>
      </c>
      <c r="N40">
        <f>SUM(F$36:F40)</f>
        <v>12809</v>
      </c>
      <c r="O40">
        <f>SUM(G$36:G40)</f>
        <v>14804</v>
      </c>
      <c r="P40">
        <f>SUM(H$36:H40)</f>
        <v>15177</v>
      </c>
      <c r="Q40">
        <f>SUM(I$36:I40)</f>
        <v>15588</v>
      </c>
      <c r="R40">
        <f t="shared" si="25"/>
        <v>14804</v>
      </c>
      <c r="T40" t="s">
        <v>12</v>
      </c>
      <c r="V40">
        <f t="shared" si="19"/>
        <v>-310</v>
      </c>
      <c r="W40">
        <f t="shared" si="20"/>
        <v>-3699</v>
      </c>
      <c r="X40">
        <f t="shared" si="21"/>
        <v>-1995</v>
      </c>
      <c r="Y40">
        <f t="shared" si="22"/>
        <v>0</v>
      </c>
      <c r="Z40">
        <f t="shared" si="23"/>
        <v>373</v>
      </c>
      <c r="AA40">
        <f t="shared" si="24"/>
        <v>784</v>
      </c>
    </row>
    <row r="41" spans="2:27">
      <c r="B41" t="s">
        <v>13</v>
      </c>
      <c r="D41">
        <v>6410</v>
      </c>
      <c r="E41">
        <v>4091</v>
      </c>
      <c r="F41">
        <v>4086</v>
      </c>
      <c r="G41">
        <v>7371</v>
      </c>
      <c r="H41">
        <v>7413</v>
      </c>
      <c r="I41">
        <v>6672</v>
      </c>
      <c r="L41">
        <f>SUM(D$36:D41)</f>
        <v>20904</v>
      </c>
      <c r="M41">
        <f>SUM(E$36:E41)</f>
        <v>15196</v>
      </c>
      <c r="N41">
        <f>SUM(F$36:F41)</f>
        <v>16895</v>
      </c>
      <c r="O41">
        <f>SUM(G$36:G41)</f>
        <v>22175</v>
      </c>
      <c r="P41">
        <f>SUM(H$36:H41)</f>
        <v>22590</v>
      </c>
      <c r="Q41">
        <f>SUM(I$36:I41)</f>
        <v>22260</v>
      </c>
      <c r="R41">
        <f t="shared" si="25"/>
        <v>22175</v>
      </c>
      <c r="T41" t="s">
        <v>13</v>
      </c>
      <c r="V41">
        <f t="shared" si="19"/>
        <v>-1271</v>
      </c>
      <c r="W41">
        <f t="shared" si="20"/>
        <v>-6979</v>
      </c>
      <c r="X41">
        <f t="shared" si="21"/>
        <v>-5280</v>
      </c>
      <c r="Y41">
        <f t="shared" si="22"/>
        <v>0</v>
      </c>
      <c r="Z41">
        <f t="shared" si="23"/>
        <v>415</v>
      </c>
      <c r="AA41">
        <f t="shared" si="24"/>
        <v>85</v>
      </c>
    </row>
    <row r="42" spans="2:27">
      <c r="B42" t="s">
        <v>14</v>
      </c>
      <c r="D42">
        <v>8288</v>
      </c>
      <c r="E42">
        <v>6113</v>
      </c>
      <c r="F42">
        <v>4661</v>
      </c>
      <c r="G42">
        <v>6515</v>
      </c>
      <c r="H42">
        <v>6872</v>
      </c>
      <c r="I42">
        <v>8707</v>
      </c>
      <c r="L42">
        <f>SUM(D$36:D42)</f>
        <v>29192</v>
      </c>
      <c r="M42">
        <f>SUM(E$36:E42)</f>
        <v>21309</v>
      </c>
      <c r="N42">
        <f>SUM(F$36:F42)</f>
        <v>21556</v>
      </c>
      <c r="O42">
        <f>SUM(G$36:G42)</f>
        <v>28690</v>
      </c>
      <c r="P42">
        <f>SUM(H$36:H42)</f>
        <v>29462</v>
      </c>
      <c r="Q42">
        <f>SUM(I$36:I42)</f>
        <v>30967</v>
      </c>
      <c r="R42">
        <f t="shared" si="25"/>
        <v>28690</v>
      </c>
      <c r="T42" t="s">
        <v>14</v>
      </c>
      <c r="V42">
        <f t="shared" si="19"/>
        <v>502</v>
      </c>
      <c r="W42">
        <f t="shared" si="20"/>
        <v>-7381</v>
      </c>
      <c r="X42">
        <f t="shared" si="21"/>
        <v>-7134</v>
      </c>
      <c r="Y42">
        <f t="shared" si="22"/>
        <v>0</v>
      </c>
      <c r="Z42">
        <f t="shared" si="23"/>
        <v>772</v>
      </c>
      <c r="AA42">
        <f t="shared" si="24"/>
        <v>2277</v>
      </c>
    </row>
    <row r="43" spans="2:27">
      <c r="B43" t="s">
        <v>15</v>
      </c>
      <c r="D43">
        <v>6902</v>
      </c>
      <c r="E43">
        <v>6091</v>
      </c>
      <c r="F43">
        <v>5980</v>
      </c>
      <c r="G43">
        <v>7978</v>
      </c>
      <c r="H43">
        <v>8446</v>
      </c>
      <c r="I43">
        <v>7858</v>
      </c>
      <c r="L43">
        <f>SUM(D$36:D43)</f>
        <v>36094</v>
      </c>
      <c r="M43">
        <f>SUM(E$36:E43)</f>
        <v>27400</v>
      </c>
      <c r="N43">
        <f>SUM(F$36:F43)</f>
        <v>27536</v>
      </c>
      <c r="O43">
        <f>SUM(G$36:G43)</f>
        <v>36668</v>
      </c>
      <c r="P43">
        <f>SUM(H$36:H43)</f>
        <v>37908</v>
      </c>
      <c r="Q43">
        <f>SUM(I$36:I43)</f>
        <v>38825</v>
      </c>
      <c r="R43">
        <f t="shared" si="25"/>
        <v>36668</v>
      </c>
      <c r="T43" t="s">
        <v>15</v>
      </c>
      <c r="V43">
        <f t="shared" si="19"/>
        <v>-574</v>
      </c>
      <c r="W43">
        <f t="shared" si="20"/>
        <v>-9268</v>
      </c>
      <c r="X43">
        <f t="shared" si="21"/>
        <v>-9132</v>
      </c>
      <c r="Y43">
        <f t="shared" si="22"/>
        <v>0</v>
      </c>
      <c r="Z43">
        <f t="shared" si="23"/>
        <v>1240</v>
      </c>
      <c r="AA43">
        <f t="shared" si="24"/>
        <v>2157</v>
      </c>
    </row>
    <row r="44" spans="2:27">
      <c r="B44" t="s">
        <v>16</v>
      </c>
      <c r="D44">
        <v>4251</v>
      </c>
      <c r="E44">
        <v>3976</v>
      </c>
      <c r="F44">
        <v>3517</v>
      </c>
      <c r="G44">
        <v>4436</v>
      </c>
      <c r="H44">
        <v>5346</v>
      </c>
      <c r="I44">
        <v>5685</v>
      </c>
      <c r="L44">
        <f>SUM(D$36:D44)</f>
        <v>40345</v>
      </c>
      <c r="M44">
        <f>SUM(E$36:E44)</f>
        <v>31376</v>
      </c>
      <c r="N44">
        <f>SUM(F$36:F44)</f>
        <v>31053</v>
      </c>
      <c r="O44">
        <f>SUM(G$36:G44)</f>
        <v>41104</v>
      </c>
      <c r="P44">
        <f>SUM(H$36:H44)</f>
        <v>43254</v>
      </c>
      <c r="Q44">
        <f>SUM(I$36:I44)</f>
        <v>44510</v>
      </c>
      <c r="R44">
        <f t="shared" si="25"/>
        <v>41104</v>
      </c>
      <c r="T44" t="s">
        <v>16</v>
      </c>
      <c r="V44">
        <f t="shared" si="19"/>
        <v>-759</v>
      </c>
      <c r="W44">
        <f t="shared" si="20"/>
        <v>-9728</v>
      </c>
      <c r="X44">
        <f t="shared" si="21"/>
        <v>-10051</v>
      </c>
      <c r="Y44">
        <f t="shared" si="22"/>
        <v>0</v>
      </c>
      <c r="Z44">
        <f t="shared" si="23"/>
        <v>2150</v>
      </c>
      <c r="AA44">
        <f t="shared" si="24"/>
        <v>3406</v>
      </c>
    </row>
    <row r="45" spans="2:27">
      <c r="B45" t="s">
        <v>17</v>
      </c>
      <c r="D45">
        <v>3244</v>
      </c>
      <c r="E45">
        <v>3191</v>
      </c>
      <c r="F45">
        <v>3057</v>
      </c>
      <c r="G45">
        <v>2867</v>
      </c>
      <c r="H45">
        <v>2853</v>
      </c>
      <c r="I45">
        <v>2996</v>
      </c>
      <c r="L45">
        <f>SUM(D$36:D45)</f>
        <v>43589</v>
      </c>
      <c r="M45">
        <f>SUM(E$36:E45)</f>
        <v>34567</v>
      </c>
      <c r="N45">
        <f>SUM(F$36:F45)</f>
        <v>34110</v>
      </c>
      <c r="O45">
        <f>SUM(G$36:G45)</f>
        <v>43971</v>
      </c>
      <c r="P45">
        <f>SUM(H$36:H45)</f>
        <v>46107</v>
      </c>
      <c r="Q45">
        <f>SUM(I$36:I45)</f>
        <v>47506</v>
      </c>
      <c r="R45">
        <f t="shared" si="25"/>
        <v>43971</v>
      </c>
      <c r="T45" t="s">
        <v>17</v>
      </c>
      <c r="V45">
        <f t="shared" si="19"/>
        <v>-382</v>
      </c>
      <c r="W45">
        <f t="shared" si="20"/>
        <v>-9404</v>
      </c>
      <c r="X45">
        <f t="shared" si="21"/>
        <v>-9861</v>
      </c>
      <c r="Y45">
        <f t="shared" si="22"/>
        <v>0</v>
      </c>
      <c r="Z45">
        <f t="shared" si="23"/>
        <v>2136</v>
      </c>
      <c r="AA45">
        <f t="shared" si="24"/>
        <v>3535</v>
      </c>
    </row>
    <row r="46" spans="2:27">
      <c r="B46" t="s">
        <v>18</v>
      </c>
      <c r="D46">
        <v>2152</v>
      </c>
      <c r="E46">
        <v>2154</v>
      </c>
      <c r="F46">
        <v>1917</v>
      </c>
      <c r="G46">
        <v>2292</v>
      </c>
      <c r="H46">
        <v>2235</v>
      </c>
      <c r="I46">
        <v>2346</v>
      </c>
      <c r="L46">
        <f>SUM(D$36:D46)</f>
        <v>45741</v>
      </c>
      <c r="M46">
        <f>SUM(E$36:E46)</f>
        <v>36721</v>
      </c>
      <c r="N46">
        <f>SUM(F$36:F46)</f>
        <v>36027</v>
      </c>
      <c r="O46">
        <f>SUM(G$36:G46)</f>
        <v>46263</v>
      </c>
      <c r="P46">
        <f>SUM(H$36:H46)</f>
        <v>48342</v>
      </c>
      <c r="Q46">
        <f>SUM(I$36:I46)</f>
        <v>49852</v>
      </c>
      <c r="R46">
        <f t="shared" si="25"/>
        <v>46263</v>
      </c>
      <c r="T46" t="s">
        <v>18</v>
      </c>
      <c r="V46">
        <f t="shared" si="19"/>
        <v>-522</v>
      </c>
      <c r="W46">
        <f t="shared" si="20"/>
        <v>-9542</v>
      </c>
      <c r="X46">
        <f t="shared" si="21"/>
        <v>-10236</v>
      </c>
      <c r="Y46">
        <f t="shared" si="22"/>
        <v>0</v>
      </c>
      <c r="Z46">
        <f t="shared" si="23"/>
        <v>2079</v>
      </c>
      <c r="AA46">
        <f t="shared" si="24"/>
        <v>3589</v>
      </c>
    </row>
    <row r="47" spans="2:27">
      <c r="B47" t="s">
        <v>19</v>
      </c>
      <c r="D47">
        <v>2142</v>
      </c>
      <c r="E47">
        <v>2174</v>
      </c>
      <c r="F47">
        <v>1564</v>
      </c>
      <c r="G47">
        <v>2218</v>
      </c>
      <c r="H47">
        <v>2454</v>
      </c>
      <c r="I47">
        <v>2645</v>
      </c>
      <c r="L47">
        <f>SUM(D$36:D47)</f>
        <v>47883</v>
      </c>
      <c r="M47">
        <f>SUM(E$36:E47)</f>
        <v>38895</v>
      </c>
      <c r="N47">
        <f>SUM(F$36:F47)</f>
        <v>37591</v>
      </c>
      <c r="O47">
        <f>SUM(G$36:G47)</f>
        <v>48481</v>
      </c>
      <c r="P47">
        <f>SUM(H$36:H47)</f>
        <v>50796</v>
      </c>
      <c r="Q47">
        <f>SUM(I$36:I47)</f>
        <v>52497</v>
      </c>
      <c r="R47">
        <f t="shared" si="25"/>
        <v>48481</v>
      </c>
      <c r="T47" t="s">
        <v>19</v>
      </c>
      <c r="V47">
        <f t="shared" si="19"/>
        <v>-598</v>
      </c>
      <c r="W47">
        <f t="shared" si="20"/>
        <v>-9586</v>
      </c>
      <c r="X47">
        <f t="shared" si="21"/>
        <v>-10890</v>
      </c>
      <c r="Y47">
        <f t="shared" si="22"/>
        <v>0</v>
      </c>
      <c r="Z47">
        <f t="shared" si="23"/>
        <v>2315</v>
      </c>
      <c r="AA47">
        <f t="shared" si="24"/>
        <v>4016</v>
      </c>
    </row>
  </sheetData>
  <hyperlinks>
    <hyperlink ref="A1" location="home!A1" display="home" xr:uid="{D861454D-C2E2-4C79-BBC9-911BCC222889}"/>
    <hyperlink ref="B32" r:id="rId1" xr:uid="{4B032725-66A2-4FF4-BBD0-B641ED157D9D}"/>
    <hyperlink ref="B31" r:id="rId2" xr:uid="{94962226-34DA-43D2-BBBD-76DC813DEDD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BAD3-381F-4C7F-875F-87157E4D3FBF}">
  <dimension ref="A1:AD31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7195</v>
      </c>
      <c r="D2">
        <v>6393</v>
      </c>
      <c r="E2">
        <v>6003</v>
      </c>
      <c r="F2">
        <v>7328</v>
      </c>
      <c r="G2">
        <v>7298</v>
      </c>
      <c r="H2">
        <v>7169</v>
      </c>
      <c r="I2">
        <v>7179</v>
      </c>
      <c r="K2">
        <f>SUM(C$2:C2)</f>
        <v>7195</v>
      </c>
      <c r="L2">
        <f>SUM(D$2:D2)</f>
        <v>6393</v>
      </c>
      <c r="M2">
        <f>SUM(E$2:E2)</f>
        <v>6003</v>
      </c>
      <c r="N2">
        <f>SUM(F$2:F2)</f>
        <v>7328</v>
      </c>
      <c r="O2">
        <f>SUM(G$2:G2)</f>
        <v>7298</v>
      </c>
      <c r="P2">
        <f>SUM(H$2:H2)</f>
        <v>7169</v>
      </c>
      <c r="Q2">
        <f>SUM(I$2:I2)</f>
        <v>7179</v>
      </c>
      <c r="R2">
        <f>MEDIAN(M2:Q2)</f>
        <v>7179</v>
      </c>
      <c r="T2" t="s">
        <v>8</v>
      </c>
      <c r="U2">
        <f t="shared" ref="U2:V13" si="0">K2-$R2</f>
        <v>16</v>
      </c>
      <c r="V2">
        <f t="shared" si="0"/>
        <v>-786</v>
      </c>
      <c r="W2">
        <f t="shared" ref="W2:W11" si="1">M2-$R2</f>
        <v>-1176</v>
      </c>
      <c r="X2">
        <f t="shared" ref="X2:X11" si="2">N2-$R2</f>
        <v>149</v>
      </c>
      <c r="Y2">
        <f t="shared" ref="Y2:Y11" si="3">O2-$R2</f>
        <v>119</v>
      </c>
      <c r="Z2">
        <f t="shared" ref="Z2:Z11" si="4">P2-$R2</f>
        <v>-10</v>
      </c>
      <c r="AA2">
        <f t="shared" ref="AA2:AA11" si="5">Q2-$R2</f>
        <v>0</v>
      </c>
      <c r="AC2">
        <f>MEDIAN($E2:$I2)</f>
        <v>7179</v>
      </c>
      <c r="AD2">
        <f>MEDIAN(F2:I2)</f>
        <v>7238.5</v>
      </c>
    </row>
    <row r="3" spans="1:30">
      <c r="B3" t="s">
        <v>9</v>
      </c>
      <c r="C3">
        <v>6217</v>
      </c>
      <c r="D3">
        <v>6236</v>
      </c>
      <c r="E3">
        <v>5734</v>
      </c>
      <c r="F3">
        <v>6359</v>
      </c>
      <c r="G3">
        <v>6437</v>
      </c>
      <c r="H3">
        <v>6182</v>
      </c>
      <c r="I3">
        <v>6513</v>
      </c>
      <c r="K3">
        <f>SUM(C$2:C3)</f>
        <v>13412</v>
      </c>
      <c r="L3">
        <f>SUM(D$2:D3)</f>
        <v>12629</v>
      </c>
      <c r="M3">
        <f>SUM(E$2:E3)</f>
        <v>11737</v>
      </c>
      <c r="N3">
        <f>SUM(F$2:F3)</f>
        <v>13687</v>
      </c>
      <c r="O3">
        <f>SUM(G$2:G3)</f>
        <v>13735</v>
      </c>
      <c r="P3">
        <f>SUM(H$2:H3)</f>
        <v>13351</v>
      </c>
      <c r="Q3">
        <f>SUM(I$2:I3)</f>
        <v>13692</v>
      </c>
      <c r="R3">
        <f t="shared" ref="R3:R13" si="6">MEDIAN(M3:Q3)</f>
        <v>13687</v>
      </c>
      <c r="T3" t="s">
        <v>9</v>
      </c>
      <c r="U3">
        <f t="shared" si="0"/>
        <v>-275</v>
      </c>
      <c r="V3">
        <f t="shared" si="0"/>
        <v>-1058</v>
      </c>
      <c r="W3">
        <f t="shared" si="1"/>
        <v>-1950</v>
      </c>
      <c r="X3">
        <f t="shared" si="2"/>
        <v>0</v>
      </c>
      <c r="Y3">
        <f t="shared" si="3"/>
        <v>48</v>
      </c>
      <c r="Z3">
        <f t="shared" si="4"/>
        <v>-336</v>
      </c>
      <c r="AA3">
        <f t="shared" si="5"/>
        <v>5</v>
      </c>
      <c r="AC3">
        <f t="shared" ref="AC3:AC13" si="7">MEDIAN($E3:$I3)</f>
        <v>6359</v>
      </c>
      <c r="AD3">
        <f t="shared" ref="AD3:AD13" si="8">MEDIAN(F3:I3)</f>
        <v>6398</v>
      </c>
    </row>
    <row r="4" spans="1:30">
      <c r="B4" t="s">
        <v>10</v>
      </c>
      <c r="C4">
        <v>7047</v>
      </c>
      <c r="D4">
        <v>6715</v>
      </c>
      <c r="E4">
        <v>6653</v>
      </c>
      <c r="F4">
        <v>7167</v>
      </c>
      <c r="G4">
        <v>6971</v>
      </c>
      <c r="H4">
        <v>6796</v>
      </c>
      <c r="I4">
        <v>7005</v>
      </c>
      <c r="K4">
        <f>SUM(C$2:C4)</f>
        <v>20459</v>
      </c>
      <c r="L4">
        <f>SUM(D$2:D4)</f>
        <v>19344</v>
      </c>
      <c r="M4">
        <f>SUM(E$2:E4)</f>
        <v>18390</v>
      </c>
      <c r="N4">
        <f>SUM(F$2:F4)</f>
        <v>20854</v>
      </c>
      <c r="O4">
        <f>SUM(G$2:G4)</f>
        <v>20706</v>
      </c>
      <c r="P4">
        <f>SUM(H$2:H4)</f>
        <v>20147</v>
      </c>
      <c r="Q4">
        <f>SUM(I$2:I4)</f>
        <v>20697</v>
      </c>
      <c r="R4">
        <f t="shared" si="6"/>
        <v>20697</v>
      </c>
      <c r="T4" t="s">
        <v>10</v>
      </c>
      <c r="U4">
        <f t="shared" si="0"/>
        <v>-238</v>
      </c>
      <c r="V4">
        <f t="shared" si="0"/>
        <v>-1353</v>
      </c>
      <c r="W4">
        <f t="shared" si="1"/>
        <v>-2307</v>
      </c>
      <c r="X4">
        <f t="shared" si="2"/>
        <v>157</v>
      </c>
      <c r="Y4">
        <f t="shared" si="3"/>
        <v>9</v>
      </c>
      <c r="Z4">
        <f t="shared" si="4"/>
        <v>-550</v>
      </c>
      <c r="AA4">
        <f t="shared" si="5"/>
        <v>0</v>
      </c>
      <c r="AC4">
        <f t="shared" si="7"/>
        <v>6971</v>
      </c>
      <c r="AD4">
        <f t="shared" si="8"/>
        <v>6988</v>
      </c>
    </row>
    <row r="5" spans="1:30">
      <c r="B5" t="s">
        <v>11</v>
      </c>
      <c r="C5">
        <v>6591</v>
      </c>
      <c r="D5">
        <v>6224</v>
      </c>
      <c r="E5">
        <v>6304</v>
      </c>
      <c r="F5">
        <v>6956</v>
      </c>
      <c r="G5">
        <v>6820</v>
      </c>
      <c r="H5">
        <v>6720</v>
      </c>
      <c r="I5">
        <v>7000</v>
      </c>
      <c r="K5">
        <f>SUM(C$2:C5)</f>
        <v>27050</v>
      </c>
      <c r="L5">
        <f>SUM(D$2:D5)</f>
        <v>25568</v>
      </c>
      <c r="M5">
        <f>SUM(E$2:E5)</f>
        <v>24694</v>
      </c>
      <c r="N5">
        <f>SUM(F$2:F5)</f>
        <v>27810</v>
      </c>
      <c r="O5">
        <f>SUM(G$2:G5)</f>
        <v>27526</v>
      </c>
      <c r="P5">
        <f>SUM(H$2:H5)</f>
        <v>26867</v>
      </c>
      <c r="Q5">
        <f>SUM(I$2:I5)</f>
        <v>27697</v>
      </c>
      <c r="R5">
        <f t="shared" si="6"/>
        <v>27526</v>
      </c>
      <c r="T5" t="s">
        <v>11</v>
      </c>
      <c r="U5">
        <f t="shared" si="0"/>
        <v>-476</v>
      </c>
      <c r="V5">
        <f t="shared" si="0"/>
        <v>-1958</v>
      </c>
      <c r="W5">
        <f t="shared" si="1"/>
        <v>-2832</v>
      </c>
      <c r="X5">
        <f t="shared" si="2"/>
        <v>284</v>
      </c>
      <c r="Y5">
        <f t="shared" si="3"/>
        <v>0</v>
      </c>
      <c r="Z5">
        <f t="shared" si="4"/>
        <v>-659</v>
      </c>
      <c r="AA5">
        <f t="shared" si="5"/>
        <v>171</v>
      </c>
      <c r="AC5">
        <f t="shared" si="7"/>
        <v>6820</v>
      </c>
      <c r="AD5">
        <f t="shared" si="8"/>
        <v>6888</v>
      </c>
    </row>
    <row r="6" spans="1:30">
      <c r="B6" t="s">
        <v>12</v>
      </c>
      <c r="C6">
        <v>7244</v>
      </c>
      <c r="D6">
        <v>6952</v>
      </c>
      <c r="E6">
        <v>6810</v>
      </c>
      <c r="F6">
        <v>7244</v>
      </c>
      <c r="G6">
        <v>7238</v>
      </c>
      <c r="H6">
        <v>7525</v>
      </c>
      <c r="I6">
        <v>7622</v>
      </c>
      <c r="K6">
        <f>SUM(C$2:C6)</f>
        <v>34294</v>
      </c>
      <c r="L6">
        <f>SUM(D$2:D6)</f>
        <v>32520</v>
      </c>
      <c r="M6">
        <f>SUM(E$2:E6)</f>
        <v>31504</v>
      </c>
      <c r="N6">
        <f>SUM(F$2:F6)</f>
        <v>35054</v>
      </c>
      <c r="O6">
        <f>SUM(G$2:G6)</f>
        <v>34764</v>
      </c>
      <c r="P6">
        <f>SUM(H$2:H6)</f>
        <v>34392</v>
      </c>
      <c r="Q6">
        <f>SUM(I$2:I6)</f>
        <v>35319</v>
      </c>
      <c r="R6">
        <f t="shared" si="6"/>
        <v>34764</v>
      </c>
      <c r="T6" t="s">
        <v>12</v>
      </c>
      <c r="U6">
        <f t="shared" si="0"/>
        <v>-470</v>
      </c>
      <c r="V6">
        <f t="shared" si="0"/>
        <v>-2244</v>
      </c>
      <c r="W6">
        <f t="shared" si="1"/>
        <v>-3260</v>
      </c>
      <c r="X6">
        <f t="shared" si="2"/>
        <v>290</v>
      </c>
      <c r="Y6">
        <f t="shared" si="3"/>
        <v>0</v>
      </c>
      <c r="Z6">
        <f t="shared" si="4"/>
        <v>-372</v>
      </c>
      <c r="AA6">
        <f t="shared" si="5"/>
        <v>555</v>
      </c>
      <c r="AC6">
        <f t="shared" si="7"/>
        <v>7244</v>
      </c>
      <c r="AD6">
        <f t="shared" si="8"/>
        <v>7384.5</v>
      </c>
    </row>
    <row r="7" spans="1:30">
      <c r="B7" t="s">
        <v>13</v>
      </c>
      <c r="C7">
        <v>6913</v>
      </c>
      <c r="D7">
        <v>6722</v>
      </c>
      <c r="E7">
        <v>6546</v>
      </c>
      <c r="F7">
        <v>6829</v>
      </c>
      <c r="G7">
        <v>6809</v>
      </c>
      <c r="H7">
        <v>7057</v>
      </c>
      <c r="I7">
        <v>7224</v>
      </c>
      <c r="K7">
        <f>SUM(C$2:C7)</f>
        <v>41207</v>
      </c>
      <c r="L7">
        <f>SUM(D$2:D7)</f>
        <v>39242</v>
      </c>
      <c r="M7">
        <f>SUM(E$2:E7)</f>
        <v>38050</v>
      </c>
      <c r="N7">
        <f>SUM(F$2:F7)</f>
        <v>41883</v>
      </c>
      <c r="O7">
        <f>SUM(G$2:G7)</f>
        <v>41573</v>
      </c>
      <c r="P7">
        <f>SUM(H$2:H7)</f>
        <v>41449</v>
      </c>
      <c r="Q7">
        <f>SUM(I$2:I7)</f>
        <v>42543</v>
      </c>
      <c r="R7">
        <f t="shared" si="6"/>
        <v>41573</v>
      </c>
      <c r="T7" t="s">
        <v>13</v>
      </c>
      <c r="U7">
        <f t="shared" si="0"/>
        <v>-366</v>
      </c>
      <c r="V7">
        <f t="shared" si="0"/>
        <v>-2331</v>
      </c>
      <c r="W7">
        <f t="shared" si="1"/>
        <v>-3523</v>
      </c>
      <c r="X7">
        <f t="shared" si="2"/>
        <v>310</v>
      </c>
      <c r="Y7">
        <f t="shared" si="3"/>
        <v>0</v>
      </c>
      <c r="Z7">
        <f t="shared" si="4"/>
        <v>-124</v>
      </c>
      <c r="AA7">
        <f t="shared" si="5"/>
        <v>970</v>
      </c>
      <c r="AC7">
        <f t="shared" si="7"/>
        <v>6829</v>
      </c>
      <c r="AD7">
        <f t="shared" si="8"/>
        <v>6943</v>
      </c>
    </row>
    <row r="8" spans="1:30">
      <c r="B8" t="s">
        <v>14</v>
      </c>
      <c r="D8">
        <v>7243</v>
      </c>
      <c r="E8">
        <v>7009</v>
      </c>
      <c r="F8">
        <v>7445</v>
      </c>
      <c r="G8">
        <v>7647</v>
      </c>
      <c r="H8">
        <v>7354</v>
      </c>
      <c r="I8">
        <v>7521</v>
      </c>
      <c r="L8">
        <f>SUM(D$2:D8)</f>
        <v>46485</v>
      </c>
      <c r="M8">
        <f>SUM(E$2:E8)</f>
        <v>45059</v>
      </c>
      <c r="N8">
        <f>SUM(F$2:F8)</f>
        <v>49328</v>
      </c>
      <c r="O8">
        <f>SUM(G$2:G8)</f>
        <v>49220</v>
      </c>
      <c r="P8">
        <f>SUM(H$2:H8)</f>
        <v>48803</v>
      </c>
      <c r="Q8">
        <f>SUM(I$2:I8)</f>
        <v>50064</v>
      </c>
      <c r="R8">
        <f t="shared" si="6"/>
        <v>49220</v>
      </c>
      <c r="T8" t="s">
        <v>14</v>
      </c>
      <c r="V8">
        <f t="shared" si="0"/>
        <v>-2735</v>
      </c>
      <c r="W8">
        <f t="shared" si="1"/>
        <v>-4161</v>
      </c>
      <c r="X8">
        <f t="shared" si="2"/>
        <v>108</v>
      </c>
      <c r="Y8">
        <f t="shared" si="3"/>
        <v>0</v>
      </c>
      <c r="Z8">
        <f t="shared" si="4"/>
        <v>-417</v>
      </c>
      <c r="AA8">
        <f t="shared" si="5"/>
        <v>844</v>
      </c>
      <c r="AC8">
        <f t="shared" si="7"/>
        <v>7445</v>
      </c>
      <c r="AD8">
        <f t="shared" si="8"/>
        <v>7483</v>
      </c>
    </row>
    <row r="9" spans="1:30">
      <c r="B9" t="s">
        <v>15</v>
      </c>
      <c r="D9">
        <v>7612</v>
      </c>
      <c r="E9">
        <v>7159</v>
      </c>
      <c r="F9">
        <v>7224</v>
      </c>
      <c r="G9">
        <v>7665</v>
      </c>
      <c r="H9">
        <v>7864</v>
      </c>
      <c r="I9">
        <v>7165</v>
      </c>
      <c r="L9">
        <f>SUM(D$2:D9)</f>
        <v>54097</v>
      </c>
      <c r="M9">
        <f>SUM(E$2:E9)</f>
        <v>52218</v>
      </c>
      <c r="N9">
        <f>SUM(F$2:F9)</f>
        <v>56552</v>
      </c>
      <c r="O9">
        <f>SUM(G$2:G9)</f>
        <v>56885</v>
      </c>
      <c r="P9">
        <f>SUM(H$2:H9)</f>
        <v>56667</v>
      </c>
      <c r="Q9">
        <f>SUM(I$2:I9)</f>
        <v>57229</v>
      </c>
      <c r="R9">
        <f t="shared" si="6"/>
        <v>56667</v>
      </c>
      <c r="T9" t="s">
        <v>15</v>
      </c>
      <c r="V9">
        <f t="shared" si="0"/>
        <v>-2570</v>
      </c>
      <c r="W9">
        <f t="shared" si="1"/>
        <v>-4449</v>
      </c>
      <c r="X9">
        <f t="shared" si="2"/>
        <v>-115</v>
      </c>
      <c r="Y9">
        <f t="shared" si="3"/>
        <v>218</v>
      </c>
      <c r="Z9">
        <f t="shared" si="4"/>
        <v>0</v>
      </c>
      <c r="AA9">
        <f t="shared" si="5"/>
        <v>562</v>
      </c>
      <c r="AC9">
        <f t="shared" si="7"/>
        <v>7224</v>
      </c>
      <c r="AD9">
        <f t="shared" si="8"/>
        <v>7444.5</v>
      </c>
    </row>
    <row r="10" spans="1:30">
      <c r="B10" t="s">
        <v>16</v>
      </c>
      <c r="D10">
        <v>7668</v>
      </c>
      <c r="E10">
        <v>7246</v>
      </c>
      <c r="F10">
        <v>7676</v>
      </c>
      <c r="G10">
        <v>8055</v>
      </c>
      <c r="H10">
        <v>7849</v>
      </c>
      <c r="I10">
        <v>7514</v>
      </c>
      <c r="L10">
        <f>SUM(D$2:D10)</f>
        <v>61765</v>
      </c>
      <c r="M10">
        <f>SUM(E$2:E10)</f>
        <v>59464</v>
      </c>
      <c r="N10">
        <f>SUM(F$2:F10)</f>
        <v>64228</v>
      </c>
      <c r="O10">
        <f>SUM(G$2:G10)</f>
        <v>64940</v>
      </c>
      <c r="P10">
        <f>SUM(H$2:H10)</f>
        <v>64516</v>
      </c>
      <c r="Q10">
        <f>SUM(I$2:I10)</f>
        <v>64743</v>
      </c>
      <c r="R10">
        <f t="shared" si="6"/>
        <v>64516</v>
      </c>
      <c r="T10" t="s">
        <v>16</v>
      </c>
      <c r="V10">
        <f t="shared" si="0"/>
        <v>-2751</v>
      </c>
      <c r="W10">
        <f t="shared" si="1"/>
        <v>-5052</v>
      </c>
      <c r="X10">
        <f t="shared" si="2"/>
        <v>-288</v>
      </c>
      <c r="Y10">
        <f t="shared" si="3"/>
        <v>424</v>
      </c>
      <c r="Z10">
        <f t="shared" si="4"/>
        <v>0</v>
      </c>
      <c r="AA10">
        <f t="shared" si="5"/>
        <v>227</v>
      </c>
      <c r="AC10">
        <f t="shared" si="7"/>
        <v>7676</v>
      </c>
      <c r="AD10">
        <f t="shared" si="8"/>
        <v>7762.5</v>
      </c>
    </row>
    <row r="11" spans="1:30">
      <c r="B11" t="s">
        <v>17</v>
      </c>
      <c r="D11">
        <v>7340</v>
      </c>
      <c r="E11">
        <v>6840</v>
      </c>
      <c r="F11">
        <v>7393</v>
      </c>
      <c r="G11">
        <v>7863</v>
      </c>
      <c r="H11">
        <v>7868</v>
      </c>
      <c r="I11">
        <v>7309</v>
      </c>
      <c r="L11">
        <f>SUM(D$2:D11)</f>
        <v>69105</v>
      </c>
      <c r="M11">
        <f>SUM(E$2:E11)</f>
        <v>66304</v>
      </c>
      <c r="N11">
        <f>SUM(F$2:F11)</f>
        <v>71621</v>
      </c>
      <c r="O11">
        <f>SUM(G$2:G11)</f>
        <v>72803</v>
      </c>
      <c r="P11">
        <f>SUM(H$2:H11)</f>
        <v>72384</v>
      </c>
      <c r="Q11">
        <f>SUM(I$2:I11)</f>
        <v>72052</v>
      </c>
      <c r="R11">
        <f t="shared" si="6"/>
        <v>72052</v>
      </c>
      <c r="T11" t="s">
        <v>17</v>
      </c>
      <c r="V11">
        <f t="shared" si="0"/>
        <v>-2947</v>
      </c>
      <c r="W11">
        <f t="shared" si="1"/>
        <v>-5748</v>
      </c>
      <c r="X11">
        <f t="shared" si="2"/>
        <v>-431</v>
      </c>
      <c r="Y11">
        <f t="shared" si="3"/>
        <v>751</v>
      </c>
      <c r="Z11">
        <f t="shared" si="4"/>
        <v>332</v>
      </c>
      <c r="AA11">
        <f t="shared" si="5"/>
        <v>0</v>
      </c>
      <c r="AC11">
        <f t="shared" si="7"/>
        <v>7393</v>
      </c>
      <c r="AD11">
        <f t="shared" si="8"/>
        <v>7628</v>
      </c>
    </row>
    <row r="12" spans="1:30">
      <c r="B12" t="s">
        <v>18</v>
      </c>
      <c r="D12">
        <v>7164</v>
      </c>
      <c r="E12">
        <v>6565</v>
      </c>
      <c r="F12">
        <v>6859</v>
      </c>
      <c r="G12">
        <v>7259</v>
      </c>
      <c r="H12">
        <v>7339</v>
      </c>
      <c r="I12">
        <v>7045</v>
      </c>
      <c r="L12">
        <f>SUM(D$2:D12)</f>
        <v>76269</v>
      </c>
      <c r="M12">
        <f>SUM(E$2:E12)</f>
        <v>72869</v>
      </c>
      <c r="N12">
        <f>SUM(F$2:F12)</f>
        <v>78480</v>
      </c>
      <c r="O12">
        <f>SUM(G$2:G12)</f>
        <v>80062</v>
      </c>
      <c r="P12">
        <f>SUM(H$2:H12)</f>
        <v>79723</v>
      </c>
      <c r="Q12">
        <f>SUM(I$2:I12)</f>
        <v>79097</v>
      </c>
      <c r="R12">
        <f t="shared" si="6"/>
        <v>79097</v>
      </c>
      <c r="T12" t="s">
        <v>18</v>
      </c>
      <c r="V12">
        <f t="shared" si="0"/>
        <v>-2828</v>
      </c>
      <c r="W12">
        <f t="shared" ref="W12:AA13" si="9">M12-$R12</f>
        <v>-6228</v>
      </c>
      <c r="X12">
        <f t="shared" si="9"/>
        <v>-617</v>
      </c>
      <c r="Y12">
        <f t="shared" si="9"/>
        <v>965</v>
      </c>
      <c r="Z12">
        <f t="shared" si="9"/>
        <v>626</v>
      </c>
      <c r="AA12">
        <f t="shared" si="9"/>
        <v>0</v>
      </c>
      <c r="AC12">
        <f t="shared" si="7"/>
        <v>7045</v>
      </c>
      <c r="AD12">
        <f t="shared" si="8"/>
        <v>7152</v>
      </c>
    </row>
    <row r="13" spans="1:30">
      <c r="B13" t="s">
        <v>19</v>
      </c>
      <c r="D13">
        <v>7102</v>
      </c>
      <c r="E13">
        <v>6926</v>
      </c>
      <c r="F13">
        <v>6316</v>
      </c>
      <c r="G13">
        <v>6964</v>
      </c>
      <c r="H13">
        <v>7297</v>
      </c>
      <c r="I13">
        <v>7057</v>
      </c>
      <c r="L13">
        <f>SUM(D$2:D13)</f>
        <v>83371</v>
      </c>
      <c r="M13">
        <f>SUM(E$2:E13)</f>
        <v>79795</v>
      </c>
      <c r="N13">
        <f>SUM(F$2:F13)</f>
        <v>84796</v>
      </c>
      <c r="O13">
        <f>SUM(G$2:G13)</f>
        <v>87026</v>
      </c>
      <c r="P13">
        <f>SUM(H$2:H13)</f>
        <v>87020</v>
      </c>
      <c r="Q13">
        <f>SUM(I$2:I13)</f>
        <v>86154</v>
      </c>
      <c r="R13">
        <f t="shared" si="6"/>
        <v>86154</v>
      </c>
      <c r="T13" t="s">
        <v>19</v>
      </c>
      <c r="V13">
        <f t="shared" si="0"/>
        <v>-2783</v>
      </c>
      <c r="W13">
        <f t="shared" si="9"/>
        <v>-6359</v>
      </c>
      <c r="X13">
        <f t="shared" si="9"/>
        <v>-1358</v>
      </c>
      <c r="Y13">
        <f t="shared" si="9"/>
        <v>872</v>
      </c>
      <c r="Z13">
        <f t="shared" si="9"/>
        <v>866</v>
      </c>
      <c r="AA13">
        <f t="shared" si="9"/>
        <v>0</v>
      </c>
      <c r="AC13">
        <f t="shared" si="7"/>
        <v>6964</v>
      </c>
      <c r="AD13">
        <f t="shared" si="8"/>
        <v>7010.5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11936</v>
      </c>
      <c r="D17">
        <v>11757</v>
      </c>
      <c r="E17">
        <v>19671</v>
      </c>
      <c r="F17">
        <v>11864</v>
      </c>
      <c r="G17">
        <v>12924</v>
      </c>
      <c r="H17">
        <v>12275</v>
      </c>
      <c r="I17">
        <v>13497</v>
      </c>
      <c r="K17">
        <f>SUM(C$17:C17)</f>
        <v>11936</v>
      </c>
      <c r="L17">
        <f>SUM(D$17:D17)</f>
        <v>11757</v>
      </c>
      <c r="M17">
        <f>SUM(E$17:E17)</f>
        <v>19671</v>
      </c>
      <c r="N17">
        <f>SUM(F$17:F17)</f>
        <v>11864</v>
      </c>
      <c r="O17">
        <f>SUM(G$17:G17)</f>
        <v>12924</v>
      </c>
      <c r="P17">
        <f>SUM(H$17:H17)</f>
        <v>12275</v>
      </c>
      <c r="Q17">
        <f>SUM(I$17:I17)</f>
        <v>13497</v>
      </c>
      <c r="R17">
        <f>MEDIAN(M17:Q17)</f>
        <v>12924</v>
      </c>
      <c r="T17" t="s">
        <v>8</v>
      </c>
      <c r="U17">
        <f t="shared" ref="U17:V25" si="10">K17-$R17</f>
        <v>-988</v>
      </c>
      <c r="V17">
        <f t="shared" si="10"/>
        <v>-1167</v>
      </c>
      <c r="W17">
        <f t="shared" ref="W17:W25" si="11">M17-$R17</f>
        <v>6747</v>
      </c>
      <c r="X17">
        <f t="shared" ref="X17:X25" si="12">N17-$R17</f>
        <v>-1060</v>
      </c>
      <c r="Y17">
        <f t="shared" ref="Y17:Y25" si="13">O17-$R17</f>
        <v>0</v>
      </c>
      <c r="Z17">
        <f t="shared" ref="Z17:Z25" si="14">P17-$R17</f>
        <v>-649</v>
      </c>
      <c r="AA17">
        <f t="shared" ref="AA17:AA25" si="15">Q17-$R17</f>
        <v>573</v>
      </c>
    </row>
    <row r="18" spans="2:27">
      <c r="B18" t="s">
        <v>9</v>
      </c>
      <c r="C18">
        <v>10843</v>
      </c>
      <c r="D18">
        <v>10674</v>
      </c>
      <c r="E18">
        <v>12764</v>
      </c>
      <c r="F18">
        <v>9878</v>
      </c>
      <c r="G18">
        <v>10631</v>
      </c>
      <c r="H18">
        <v>11066</v>
      </c>
      <c r="I18">
        <v>9612</v>
      </c>
      <c r="K18">
        <f>SUM(C$17:C18)</f>
        <v>22779</v>
      </c>
      <c r="L18">
        <f>SUM(D$17:D18)</f>
        <v>22431</v>
      </c>
      <c r="M18">
        <f>SUM(E$17:E18)</f>
        <v>32435</v>
      </c>
      <c r="N18">
        <f>SUM(F$17:F18)</f>
        <v>21742</v>
      </c>
      <c r="O18">
        <f>SUM(G$17:G18)</f>
        <v>23555</v>
      </c>
      <c r="P18">
        <f>SUM(H$17:H18)</f>
        <v>23341</v>
      </c>
      <c r="Q18">
        <f>SUM(I$17:I18)</f>
        <v>23109</v>
      </c>
      <c r="R18">
        <f t="shared" ref="R18:R28" si="16">MEDIAN(M18:Q18)</f>
        <v>23341</v>
      </c>
      <c r="T18" t="s">
        <v>9</v>
      </c>
      <c r="U18">
        <f t="shared" si="10"/>
        <v>-562</v>
      </c>
      <c r="V18">
        <f t="shared" si="10"/>
        <v>-910</v>
      </c>
      <c r="W18">
        <f t="shared" si="11"/>
        <v>9094</v>
      </c>
      <c r="X18">
        <f t="shared" si="12"/>
        <v>-1599</v>
      </c>
      <c r="Y18">
        <f t="shared" si="13"/>
        <v>214</v>
      </c>
      <c r="Z18">
        <f t="shared" si="14"/>
        <v>0</v>
      </c>
      <c r="AA18">
        <f t="shared" si="15"/>
        <v>-232</v>
      </c>
    </row>
    <row r="19" spans="2:27">
      <c r="B19" t="s">
        <v>10</v>
      </c>
      <c r="C19">
        <v>10574</v>
      </c>
      <c r="D19">
        <v>10803</v>
      </c>
      <c r="E19">
        <v>9610</v>
      </c>
      <c r="F19">
        <v>10616</v>
      </c>
      <c r="G19">
        <v>9991</v>
      </c>
      <c r="H19">
        <v>10459</v>
      </c>
      <c r="I19">
        <v>9350</v>
      </c>
      <c r="K19">
        <f>SUM(C$17:C19)</f>
        <v>33353</v>
      </c>
      <c r="L19">
        <f>SUM(D$17:D19)</f>
        <v>33234</v>
      </c>
      <c r="M19">
        <f>SUM(E$17:E19)</f>
        <v>42045</v>
      </c>
      <c r="N19">
        <f>SUM(F$17:F19)</f>
        <v>32358</v>
      </c>
      <c r="O19">
        <f>SUM(G$17:G19)</f>
        <v>33546</v>
      </c>
      <c r="P19">
        <f>SUM(H$17:H19)</f>
        <v>33800</v>
      </c>
      <c r="Q19">
        <f>SUM(I$17:I19)</f>
        <v>32459</v>
      </c>
      <c r="R19">
        <f t="shared" si="16"/>
        <v>33546</v>
      </c>
      <c r="T19" t="s">
        <v>10</v>
      </c>
      <c r="U19">
        <f t="shared" si="10"/>
        <v>-193</v>
      </c>
      <c r="V19">
        <f t="shared" si="10"/>
        <v>-312</v>
      </c>
      <c r="W19">
        <f t="shared" si="11"/>
        <v>8499</v>
      </c>
      <c r="X19">
        <f t="shared" si="12"/>
        <v>-1188</v>
      </c>
      <c r="Y19">
        <f t="shared" si="13"/>
        <v>0</v>
      </c>
      <c r="Z19">
        <f t="shared" si="14"/>
        <v>254</v>
      </c>
      <c r="AA19">
        <f t="shared" si="15"/>
        <v>-1087</v>
      </c>
    </row>
    <row r="20" spans="2:27">
      <c r="B20" t="s">
        <v>11</v>
      </c>
      <c r="C20">
        <v>9223</v>
      </c>
      <c r="D20">
        <v>10186</v>
      </c>
      <c r="E20">
        <v>8426</v>
      </c>
      <c r="F20">
        <v>10423</v>
      </c>
      <c r="G20">
        <v>9085</v>
      </c>
      <c r="H20">
        <v>9576</v>
      </c>
      <c r="I20">
        <v>8368</v>
      </c>
      <c r="K20">
        <f>SUM(C$17:C20)</f>
        <v>42576</v>
      </c>
      <c r="L20">
        <f>SUM(D$17:D20)</f>
        <v>43420</v>
      </c>
      <c r="M20">
        <f>SUM(E$17:E20)</f>
        <v>50471</v>
      </c>
      <c r="N20">
        <f>SUM(F$17:F20)</f>
        <v>42781</v>
      </c>
      <c r="O20">
        <f>SUM(G$17:G20)</f>
        <v>42631</v>
      </c>
      <c r="P20">
        <f>SUM(H$17:H20)</f>
        <v>43376</v>
      </c>
      <c r="Q20">
        <f>SUM(I$17:I20)</f>
        <v>40827</v>
      </c>
      <c r="R20">
        <f t="shared" si="16"/>
        <v>42781</v>
      </c>
      <c r="T20" t="s">
        <v>11</v>
      </c>
      <c r="U20">
        <f t="shared" si="10"/>
        <v>-205</v>
      </c>
      <c r="V20">
        <f t="shared" si="10"/>
        <v>639</v>
      </c>
      <c r="W20">
        <f t="shared" si="11"/>
        <v>7690</v>
      </c>
      <c r="X20">
        <f t="shared" si="12"/>
        <v>0</v>
      </c>
      <c r="Y20">
        <f t="shared" si="13"/>
        <v>-150</v>
      </c>
      <c r="Z20">
        <f t="shared" si="14"/>
        <v>595</v>
      </c>
      <c r="AA20">
        <f t="shared" si="15"/>
        <v>-1954</v>
      </c>
    </row>
    <row r="21" spans="2:27">
      <c r="B21" t="s">
        <v>12</v>
      </c>
      <c r="C21">
        <v>9209</v>
      </c>
      <c r="D21">
        <v>10384</v>
      </c>
      <c r="E21">
        <v>8626</v>
      </c>
      <c r="F21">
        <v>9595</v>
      </c>
      <c r="G21">
        <v>8709</v>
      </c>
      <c r="H21">
        <v>8866</v>
      </c>
      <c r="I21">
        <v>8438</v>
      </c>
      <c r="K21">
        <f>SUM(C$17:C21)</f>
        <v>51785</v>
      </c>
      <c r="L21">
        <f>SUM(D$17:D21)</f>
        <v>53804</v>
      </c>
      <c r="M21">
        <f>SUM(E$17:E21)</f>
        <v>59097</v>
      </c>
      <c r="N21">
        <f>SUM(F$17:F21)</f>
        <v>52376</v>
      </c>
      <c r="O21">
        <f>SUM(G$17:G21)</f>
        <v>51340</v>
      </c>
      <c r="P21">
        <f>SUM(H$17:H21)</f>
        <v>52242</v>
      </c>
      <c r="Q21">
        <f>SUM(I$17:I21)</f>
        <v>49265</v>
      </c>
      <c r="R21">
        <f t="shared" si="16"/>
        <v>52242</v>
      </c>
      <c r="T21" t="s">
        <v>12</v>
      </c>
      <c r="U21">
        <f t="shared" si="10"/>
        <v>-457</v>
      </c>
      <c r="V21">
        <f t="shared" si="10"/>
        <v>1562</v>
      </c>
      <c r="W21">
        <f t="shared" si="11"/>
        <v>6855</v>
      </c>
      <c r="X21">
        <f t="shared" si="12"/>
        <v>134</v>
      </c>
      <c r="Y21">
        <f t="shared" si="13"/>
        <v>-902</v>
      </c>
      <c r="Z21">
        <f t="shared" si="14"/>
        <v>0</v>
      </c>
      <c r="AA21">
        <f t="shared" si="15"/>
        <v>-2977</v>
      </c>
    </row>
    <row r="22" spans="2:27">
      <c r="B22" t="s">
        <v>13</v>
      </c>
      <c r="C22">
        <v>8805</v>
      </c>
      <c r="D22">
        <v>10215</v>
      </c>
      <c r="E22">
        <v>8215</v>
      </c>
      <c r="F22">
        <v>8567</v>
      </c>
      <c r="G22">
        <v>8177</v>
      </c>
      <c r="H22">
        <v>8454</v>
      </c>
      <c r="I22">
        <v>8221</v>
      </c>
      <c r="K22">
        <f>SUM(C$17:C22)</f>
        <v>60590</v>
      </c>
      <c r="L22">
        <f>SUM(D$17:D22)</f>
        <v>64019</v>
      </c>
      <c r="M22">
        <f>SUM(E$17:E22)</f>
        <v>67312</v>
      </c>
      <c r="N22">
        <f>SUM(F$17:F22)</f>
        <v>60943</v>
      </c>
      <c r="O22">
        <f>SUM(G$17:G22)</f>
        <v>59517</v>
      </c>
      <c r="P22">
        <f>SUM(H$17:H22)</f>
        <v>60696</v>
      </c>
      <c r="Q22">
        <f>SUM(I$17:I22)</f>
        <v>57486</v>
      </c>
      <c r="R22">
        <f t="shared" si="16"/>
        <v>60696</v>
      </c>
      <c r="T22" t="s">
        <v>13</v>
      </c>
      <c r="U22">
        <f t="shared" si="10"/>
        <v>-106</v>
      </c>
      <c r="V22">
        <f t="shared" si="10"/>
        <v>3323</v>
      </c>
      <c r="W22">
        <f t="shared" si="11"/>
        <v>6616</v>
      </c>
      <c r="X22">
        <f t="shared" si="12"/>
        <v>247</v>
      </c>
      <c r="Y22">
        <f t="shared" si="13"/>
        <v>-1179</v>
      </c>
      <c r="Z22">
        <f t="shared" si="14"/>
        <v>0</v>
      </c>
      <c r="AA22">
        <f t="shared" si="15"/>
        <v>-3210</v>
      </c>
    </row>
    <row r="23" spans="2:27">
      <c r="B23" t="s">
        <v>14</v>
      </c>
      <c r="D23">
        <v>10736</v>
      </c>
      <c r="E23">
        <v>8807</v>
      </c>
      <c r="F23">
        <v>10413</v>
      </c>
      <c r="G23">
        <v>8240</v>
      </c>
      <c r="H23">
        <v>7963</v>
      </c>
      <c r="I23">
        <v>7935</v>
      </c>
      <c r="L23">
        <f>SUM(D$17:D23)</f>
        <v>74755</v>
      </c>
      <c r="M23">
        <f>SUM(E$17:E23)</f>
        <v>76119</v>
      </c>
      <c r="N23">
        <f>SUM(F$17:F23)</f>
        <v>71356</v>
      </c>
      <c r="O23">
        <f>SUM(G$17:G23)</f>
        <v>67757</v>
      </c>
      <c r="P23">
        <f>SUM(H$17:H23)</f>
        <v>68659</v>
      </c>
      <c r="Q23">
        <f>SUM(I$17:I23)</f>
        <v>65421</v>
      </c>
      <c r="R23">
        <f t="shared" si="16"/>
        <v>68659</v>
      </c>
      <c r="T23" t="s">
        <v>14</v>
      </c>
      <c r="V23">
        <f t="shared" si="10"/>
        <v>6096</v>
      </c>
      <c r="W23">
        <f t="shared" si="11"/>
        <v>7460</v>
      </c>
      <c r="X23">
        <f t="shared" si="12"/>
        <v>2697</v>
      </c>
      <c r="Y23">
        <f t="shared" si="13"/>
        <v>-902</v>
      </c>
      <c r="Z23">
        <f t="shared" si="14"/>
        <v>0</v>
      </c>
      <c r="AA23">
        <f t="shared" si="15"/>
        <v>-3238</v>
      </c>
    </row>
    <row r="24" spans="2:27">
      <c r="B24" t="s">
        <v>15</v>
      </c>
      <c r="D24">
        <v>9293</v>
      </c>
      <c r="E24">
        <v>9218</v>
      </c>
      <c r="F24">
        <v>8967</v>
      </c>
      <c r="G24">
        <v>8301</v>
      </c>
      <c r="H24">
        <v>9039</v>
      </c>
      <c r="I24">
        <v>7971</v>
      </c>
      <c r="L24">
        <f>SUM(D$17:D24)</f>
        <v>84048</v>
      </c>
      <c r="M24">
        <f>SUM(E$17:E24)</f>
        <v>85337</v>
      </c>
      <c r="N24">
        <f>SUM(F$17:F24)</f>
        <v>80323</v>
      </c>
      <c r="O24">
        <f>SUM(G$17:G24)</f>
        <v>76058</v>
      </c>
      <c r="P24">
        <f>SUM(H$17:H24)</f>
        <v>77698</v>
      </c>
      <c r="Q24">
        <f>SUM(I$17:I24)</f>
        <v>73392</v>
      </c>
      <c r="R24">
        <f t="shared" si="16"/>
        <v>77698</v>
      </c>
      <c r="T24" t="s">
        <v>15</v>
      </c>
      <c r="V24">
        <f t="shared" si="10"/>
        <v>6350</v>
      </c>
      <c r="W24">
        <f t="shared" si="11"/>
        <v>7639</v>
      </c>
      <c r="X24">
        <f t="shared" si="12"/>
        <v>2625</v>
      </c>
      <c r="Y24">
        <f t="shared" si="13"/>
        <v>-1640</v>
      </c>
      <c r="Z24">
        <f t="shared" si="14"/>
        <v>0</v>
      </c>
      <c r="AA24">
        <f t="shared" si="15"/>
        <v>-4306</v>
      </c>
    </row>
    <row r="25" spans="2:27">
      <c r="B25" t="s">
        <v>16</v>
      </c>
      <c r="D25">
        <v>8741</v>
      </c>
      <c r="E25">
        <v>8573</v>
      </c>
      <c r="F25">
        <v>8997</v>
      </c>
      <c r="G25">
        <v>8060</v>
      </c>
      <c r="H25">
        <v>7872</v>
      </c>
      <c r="I25">
        <v>7749</v>
      </c>
      <c r="L25">
        <f>SUM(D$17:D25)</f>
        <v>92789</v>
      </c>
      <c r="M25">
        <f>SUM(E$17:E25)</f>
        <v>93910</v>
      </c>
      <c r="N25">
        <f>SUM(F$17:F25)</f>
        <v>89320</v>
      </c>
      <c r="O25">
        <f>SUM(G$17:G25)</f>
        <v>84118</v>
      </c>
      <c r="P25">
        <f>SUM(H$17:H25)</f>
        <v>85570</v>
      </c>
      <c r="Q25">
        <f>SUM(I$17:I25)</f>
        <v>81141</v>
      </c>
      <c r="R25">
        <f t="shared" si="16"/>
        <v>85570</v>
      </c>
      <c r="T25" t="s">
        <v>16</v>
      </c>
      <c r="V25">
        <f t="shared" si="10"/>
        <v>7219</v>
      </c>
      <c r="W25">
        <f t="shared" si="11"/>
        <v>8340</v>
      </c>
      <c r="X25">
        <f t="shared" si="12"/>
        <v>3750</v>
      </c>
      <c r="Y25">
        <f t="shared" si="13"/>
        <v>-1452</v>
      </c>
      <c r="Z25">
        <f t="shared" si="14"/>
        <v>0</v>
      </c>
      <c r="AA25">
        <f t="shared" si="15"/>
        <v>-4429</v>
      </c>
    </row>
    <row r="26" spans="2:27">
      <c r="B26" t="s">
        <v>17</v>
      </c>
      <c r="D26">
        <v>9525</v>
      </c>
      <c r="E26">
        <v>9398</v>
      </c>
      <c r="F26">
        <v>9896</v>
      </c>
      <c r="G26">
        <v>8802</v>
      </c>
      <c r="H26">
        <v>8615</v>
      </c>
      <c r="I26">
        <v>8636</v>
      </c>
      <c r="L26">
        <f>SUM(D$17:D26)</f>
        <v>102314</v>
      </c>
      <c r="M26">
        <f>SUM(E$17:E26)</f>
        <v>103308</v>
      </c>
      <c r="N26">
        <f>SUM(F$17:F26)</f>
        <v>99216</v>
      </c>
      <c r="O26">
        <f>SUM(G$17:G26)</f>
        <v>92920</v>
      </c>
      <c r="P26">
        <f>SUM(H$17:H26)</f>
        <v>94185</v>
      </c>
      <c r="Q26">
        <f>SUM(I$17:I26)</f>
        <v>89777</v>
      </c>
      <c r="R26">
        <f t="shared" si="16"/>
        <v>94185</v>
      </c>
      <c r="T26" t="s">
        <v>17</v>
      </c>
      <c r="V26">
        <f>L26-$R26</f>
        <v>8129</v>
      </c>
      <c r="W26">
        <f t="shared" ref="W26:AA28" si="17">M26-$R26</f>
        <v>9123</v>
      </c>
      <c r="X26">
        <f t="shared" si="17"/>
        <v>5031</v>
      </c>
      <c r="Y26">
        <f t="shared" si="17"/>
        <v>-1265</v>
      </c>
      <c r="Z26">
        <f t="shared" si="17"/>
        <v>0</v>
      </c>
      <c r="AA26">
        <f t="shared" si="17"/>
        <v>-4408</v>
      </c>
    </row>
    <row r="27" spans="2:27">
      <c r="B27" t="s">
        <v>18</v>
      </c>
      <c r="D27">
        <v>10197</v>
      </c>
      <c r="E27">
        <v>10405</v>
      </c>
      <c r="F27">
        <v>11495</v>
      </c>
      <c r="G27">
        <v>9394</v>
      </c>
      <c r="H27">
        <v>8977</v>
      </c>
      <c r="I27">
        <v>8877</v>
      </c>
      <c r="L27">
        <f>SUM(D$17:D27)</f>
        <v>112511</v>
      </c>
      <c r="M27">
        <f>SUM(E$17:E27)</f>
        <v>113713</v>
      </c>
      <c r="N27">
        <f>SUM(F$17:F27)</f>
        <v>110711</v>
      </c>
      <c r="O27">
        <f>SUM(G$17:G27)</f>
        <v>102314</v>
      </c>
      <c r="P27">
        <f>SUM(H$17:H27)</f>
        <v>103162</v>
      </c>
      <c r="Q27">
        <f>SUM(I$17:I27)</f>
        <v>98654</v>
      </c>
      <c r="R27">
        <f t="shared" si="16"/>
        <v>103162</v>
      </c>
      <c r="T27" t="s">
        <v>18</v>
      </c>
      <c r="V27">
        <f>L27-$R27</f>
        <v>9349</v>
      </c>
      <c r="W27">
        <f t="shared" si="17"/>
        <v>10551</v>
      </c>
      <c r="X27">
        <f t="shared" si="17"/>
        <v>7549</v>
      </c>
      <c r="Y27">
        <f t="shared" si="17"/>
        <v>-848</v>
      </c>
      <c r="Z27">
        <f t="shared" si="17"/>
        <v>0</v>
      </c>
      <c r="AA27">
        <f t="shared" si="17"/>
        <v>-4508</v>
      </c>
    </row>
    <row r="28" spans="2:27">
      <c r="B28" t="s">
        <v>19</v>
      </c>
      <c r="D28">
        <v>12310</v>
      </c>
      <c r="E28">
        <v>11472</v>
      </c>
      <c r="F28">
        <v>13009</v>
      </c>
      <c r="G28">
        <v>10029</v>
      </c>
      <c r="H28">
        <v>9889</v>
      </c>
      <c r="I28">
        <v>11104</v>
      </c>
      <c r="L28">
        <f>SUM(D$17:D28)</f>
        <v>124821</v>
      </c>
      <c r="M28">
        <f>SUM(E$17:E28)</f>
        <v>125185</v>
      </c>
      <c r="N28">
        <f>SUM(F$17:F28)</f>
        <v>123720</v>
      </c>
      <c r="O28">
        <f>SUM(G$17:G28)</f>
        <v>112343</v>
      </c>
      <c r="P28">
        <f>SUM(H$17:H28)</f>
        <v>113051</v>
      </c>
      <c r="Q28">
        <f>SUM(I$17:I28)</f>
        <v>109758</v>
      </c>
      <c r="R28">
        <f t="shared" si="16"/>
        <v>113051</v>
      </c>
      <c r="T28" t="s">
        <v>19</v>
      </c>
      <c r="V28">
        <f>L28-$R28</f>
        <v>11770</v>
      </c>
      <c r="W28">
        <f t="shared" si="17"/>
        <v>12134</v>
      </c>
      <c r="X28">
        <f t="shared" si="17"/>
        <v>10669</v>
      </c>
      <c r="Y28">
        <f t="shared" si="17"/>
        <v>-708</v>
      </c>
      <c r="Z28">
        <f t="shared" si="17"/>
        <v>0</v>
      </c>
      <c r="AA28">
        <f t="shared" si="17"/>
        <v>-3293</v>
      </c>
    </row>
    <row r="31" spans="2:27">
      <c r="B31" s="3" t="s">
        <v>57</v>
      </c>
      <c r="C31" s="3"/>
    </row>
  </sheetData>
  <hyperlinks>
    <hyperlink ref="A1" location="home!A1" display="home" xr:uid="{2EC4156E-F45F-46A0-9C0D-4DF5DC30BC26}"/>
    <hyperlink ref="B31" r:id="rId1" xr:uid="{7F66C628-E79B-49F3-B727-5D2F430B0806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0CFEA-F279-478F-8F12-1CA4F9AF2561}">
  <dimension ref="A1:AD32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26986</v>
      </c>
      <c r="D2">
        <v>27708</v>
      </c>
      <c r="E2">
        <v>23871</v>
      </c>
      <c r="F2">
        <v>30314</v>
      </c>
      <c r="G2">
        <v>30858</v>
      </c>
      <c r="H2">
        <v>31614</v>
      </c>
      <c r="I2">
        <v>32541</v>
      </c>
      <c r="K2">
        <f>SUM(C$2:C2)</f>
        <v>26986</v>
      </c>
      <c r="L2">
        <f>SUM(D$2:D2)</f>
        <v>27708</v>
      </c>
      <c r="M2">
        <f>SUM(E$2:E2)</f>
        <v>23871</v>
      </c>
      <c r="N2">
        <f>SUM(F$2:F2)</f>
        <v>30314</v>
      </c>
      <c r="O2">
        <f>SUM(G$2:G2)</f>
        <v>30858</v>
      </c>
      <c r="P2">
        <f>SUM(H$2:H2)</f>
        <v>31614</v>
      </c>
      <c r="Q2">
        <f>SUM(I$2:I2)</f>
        <v>32541</v>
      </c>
      <c r="R2">
        <f>MEDIAN(M2:Q2)</f>
        <v>30858</v>
      </c>
      <c r="T2" t="s">
        <v>8</v>
      </c>
      <c r="U2">
        <f t="shared" ref="U2:V13" si="0">K2-$R2</f>
        <v>-3872</v>
      </c>
      <c r="V2">
        <f t="shared" si="0"/>
        <v>-3150</v>
      </c>
      <c r="W2">
        <f t="shared" ref="W2:W10" si="1">M2-$R2</f>
        <v>-6987</v>
      </c>
      <c r="X2">
        <f t="shared" ref="X2:X10" si="2">N2-$R2</f>
        <v>-544</v>
      </c>
      <c r="Y2">
        <f t="shared" ref="Y2:Y10" si="3">O2-$R2</f>
        <v>0</v>
      </c>
      <c r="Z2">
        <f t="shared" ref="Z2:Z10" si="4">P2-$R2</f>
        <v>756</v>
      </c>
      <c r="AA2">
        <f t="shared" ref="AA2:AA10" si="5">Q2-$R2</f>
        <v>1683</v>
      </c>
      <c r="AC2">
        <f>MEDIAN($E2:$I2)</f>
        <v>30858</v>
      </c>
      <c r="AD2">
        <f>MEDIAN(F2:I2)</f>
        <v>31236</v>
      </c>
    </row>
    <row r="3" spans="1:30">
      <c r="B3" t="s">
        <v>9</v>
      </c>
      <c r="C3">
        <v>24471</v>
      </c>
      <c r="D3">
        <v>24942</v>
      </c>
      <c r="E3">
        <v>24380</v>
      </c>
      <c r="F3">
        <v>26843</v>
      </c>
      <c r="G3">
        <v>27324</v>
      </c>
      <c r="H3">
        <v>28086</v>
      </c>
      <c r="I3">
        <v>29647</v>
      </c>
      <c r="K3">
        <f>SUM(C$2:C3)</f>
        <v>51457</v>
      </c>
      <c r="L3">
        <f>SUM(D$2:D3)</f>
        <v>52650</v>
      </c>
      <c r="M3">
        <f>SUM(E$2:E3)</f>
        <v>48251</v>
      </c>
      <c r="N3">
        <f>SUM(F$2:F3)</f>
        <v>57157</v>
      </c>
      <c r="O3">
        <f>SUM(G$2:G3)</f>
        <v>58182</v>
      </c>
      <c r="P3">
        <f>SUM(H$2:H3)</f>
        <v>59700</v>
      </c>
      <c r="Q3">
        <f>SUM(I$2:I3)</f>
        <v>62188</v>
      </c>
      <c r="R3">
        <f t="shared" ref="R3:R13" si="6">MEDIAN(M3:Q3)</f>
        <v>58182</v>
      </c>
      <c r="T3" t="s">
        <v>9</v>
      </c>
      <c r="U3">
        <f t="shared" si="0"/>
        <v>-6725</v>
      </c>
      <c r="V3">
        <f t="shared" si="0"/>
        <v>-5532</v>
      </c>
      <c r="W3">
        <f t="shared" si="1"/>
        <v>-9931</v>
      </c>
      <c r="X3">
        <f t="shared" si="2"/>
        <v>-1025</v>
      </c>
      <c r="Y3">
        <f t="shared" si="3"/>
        <v>0</v>
      </c>
      <c r="Z3">
        <f t="shared" si="4"/>
        <v>1518</v>
      </c>
      <c r="AA3">
        <f t="shared" si="5"/>
        <v>4006</v>
      </c>
      <c r="AC3">
        <f t="shared" ref="AC3:AC13" si="7">MEDIAN($E3:$I3)</f>
        <v>27324</v>
      </c>
      <c r="AD3">
        <f t="shared" ref="AD3:AD13" si="8">MEDIAN(F3:I3)</f>
        <v>27705</v>
      </c>
    </row>
    <row r="4" spans="1:30">
      <c r="B4" t="s">
        <v>10</v>
      </c>
      <c r="C4">
        <v>26412</v>
      </c>
      <c r="D4">
        <v>27289</v>
      </c>
      <c r="E4">
        <v>28992</v>
      </c>
      <c r="F4">
        <v>29263</v>
      </c>
      <c r="G4">
        <v>29333</v>
      </c>
      <c r="H4">
        <v>30206</v>
      </c>
      <c r="I4">
        <v>32706</v>
      </c>
      <c r="K4">
        <f>SUM(C$2:C4)</f>
        <v>77869</v>
      </c>
      <c r="L4">
        <f>SUM(D$2:D4)</f>
        <v>79939</v>
      </c>
      <c r="M4">
        <f>SUM(E$2:E4)</f>
        <v>77243</v>
      </c>
      <c r="N4">
        <f>SUM(F$2:F4)</f>
        <v>86420</v>
      </c>
      <c r="O4">
        <f>SUM(G$2:G4)</f>
        <v>87515</v>
      </c>
      <c r="P4">
        <f>SUM(H$2:H4)</f>
        <v>89906</v>
      </c>
      <c r="Q4">
        <f>SUM(I$2:I4)</f>
        <v>94894</v>
      </c>
      <c r="R4">
        <f t="shared" si="6"/>
        <v>87515</v>
      </c>
      <c r="T4" t="s">
        <v>10</v>
      </c>
      <c r="U4">
        <f t="shared" si="0"/>
        <v>-9646</v>
      </c>
      <c r="V4">
        <f t="shared" si="0"/>
        <v>-7576</v>
      </c>
      <c r="W4">
        <f t="shared" si="1"/>
        <v>-10272</v>
      </c>
      <c r="X4">
        <f t="shared" si="2"/>
        <v>-1095</v>
      </c>
      <c r="Y4">
        <f t="shared" si="3"/>
        <v>0</v>
      </c>
      <c r="Z4">
        <f t="shared" si="4"/>
        <v>2391</v>
      </c>
      <c r="AA4">
        <f t="shared" si="5"/>
        <v>7379</v>
      </c>
      <c r="AC4">
        <f t="shared" si="7"/>
        <v>29333</v>
      </c>
      <c r="AD4">
        <f t="shared" si="8"/>
        <v>29769.5</v>
      </c>
    </row>
    <row r="5" spans="1:30">
      <c r="B5" t="s">
        <v>11</v>
      </c>
      <c r="C5">
        <v>25031</v>
      </c>
      <c r="D5">
        <v>25433</v>
      </c>
      <c r="E5">
        <v>27267</v>
      </c>
      <c r="F5">
        <v>27218</v>
      </c>
      <c r="G5">
        <v>28780</v>
      </c>
      <c r="H5">
        <v>29302</v>
      </c>
      <c r="I5">
        <v>30600</v>
      </c>
      <c r="K5">
        <f>SUM(C$2:C5)</f>
        <v>102900</v>
      </c>
      <c r="L5">
        <f>SUM(D$2:D5)</f>
        <v>105372</v>
      </c>
      <c r="M5">
        <f>SUM(E$2:E5)</f>
        <v>104510</v>
      </c>
      <c r="N5">
        <f>SUM(F$2:F5)</f>
        <v>113638</v>
      </c>
      <c r="O5">
        <f>SUM(G$2:G5)</f>
        <v>116295</v>
      </c>
      <c r="P5">
        <f>SUM(H$2:H5)</f>
        <v>119208</v>
      </c>
      <c r="Q5">
        <f>SUM(I$2:I5)</f>
        <v>125494</v>
      </c>
      <c r="R5">
        <f t="shared" si="6"/>
        <v>116295</v>
      </c>
      <c r="T5" t="s">
        <v>11</v>
      </c>
      <c r="U5">
        <f t="shared" si="0"/>
        <v>-13395</v>
      </c>
      <c r="V5">
        <f t="shared" si="0"/>
        <v>-10923</v>
      </c>
      <c r="W5">
        <f t="shared" si="1"/>
        <v>-11785</v>
      </c>
      <c r="X5">
        <f t="shared" si="2"/>
        <v>-2657</v>
      </c>
      <c r="Y5">
        <f t="shared" si="3"/>
        <v>0</v>
      </c>
      <c r="Z5">
        <f t="shared" si="4"/>
        <v>2913</v>
      </c>
      <c r="AA5">
        <f t="shared" si="5"/>
        <v>9199</v>
      </c>
      <c r="AC5">
        <f t="shared" si="7"/>
        <v>28780</v>
      </c>
      <c r="AD5">
        <f t="shared" si="8"/>
        <v>29041</v>
      </c>
    </row>
    <row r="6" spans="1:30">
      <c r="B6" t="s">
        <v>12</v>
      </c>
      <c r="C6">
        <v>26216</v>
      </c>
      <c r="D6">
        <v>26994</v>
      </c>
      <c r="E6">
        <v>27569</v>
      </c>
      <c r="F6">
        <v>28443</v>
      </c>
      <c r="G6">
        <v>29732</v>
      </c>
      <c r="H6">
        <v>30906</v>
      </c>
      <c r="I6">
        <v>32602</v>
      </c>
      <c r="K6">
        <f>SUM(C$2:C6)</f>
        <v>129116</v>
      </c>
      <c r="L6">
        <f>SUM(D$2:D6)</f>
        <v>132366</v>
      </c>
      <c r="M6">
        <f>SUM(E$2:E6)</f>
        <v>132079</v>
      </c>
      <c r="N6">
        <f>SUM(F$2:F6)</f>
        <v>142081</v>
      </c>
      <c r="O6">
        <f>SUM(G$2:G6)</f>
        <v>146027</v>
      </c>
      <c r="P6">
        <f>SUM(H$2:H6)</f>
        <v>150114</v>
      </c>
      <c r="Q6">
        <f>SUM(I$2:I6)</f>
        <v>158096</v>
      </c>
      <c r="R6">
        <f t="shared" si="6"/>
        <v>146027</v>
      </c>
      <c r="T6" t="s">
        <v>12</v>
      </c>
      <c r="U6">
        <f t="shared" si="0"/>
        <v>-16911</v>
      </c>
      <c r="V6">
        <f t="shared" si="0"/>
        <v>-13661</v>
      </c>
      <c r="W6">
        <f t="shared" si="1"/>
        <v>-13948</v>
      </c>
      <c r="X6">
        <f t="shared" si="2"/>
        <v>-3946</v>
      </c>
      <c r="Y6">
        <f t="shared" si="3"/>
        <v>0</v>
      </c>
      <c r="Z6">
        <f t="shared" si="4"/>
        <v>4087</v>
      </c>
      <c r="AA6">
        <f t="shared" si="5"/>
        <v>12069</v>
      </c>
      <c r="AC6">
        <f t="shared" si="7"/>
        <v>29732</v>
      </c>
      <c r="AD6">
        <f t="shared" si="8"/>
        <v>30319</v>
      </c>
    </row>
    <row r="7" spans="1:30">
      <c r="B7" t="s">
        <v>13</v>
      </c>
      <c r="C7">
        <v>26513</v>
      </c>
      <c r="D7">
        <v>27272</v>
      </c>
      <c r="E7">
        <v>27500</v>
      </c>
      <c r="F7">
        <v>28214</v>
      </c>
      <c r="G7">
        <v>28475</v>
      </c>
      <c r="H7">
        <v>30380</v>
      </c>
      <c r="I7">
        <v>31933</v>
      </c>
      <c r="K7">
        <f>SUM(C$2:C7)</f>
        <v>155629</v>
      </c>
      <c r="L7">
        <f>SUM(D$2:D7)</f>
        <v>159638</v>
      </c>
      <c r="M7">
        <f>SUM(E$2:E7)</f>
        <v>159579</v>
      </c>
      <c r="N7">
        <f>SUM(F$2:F7)</f>
        <v>170295</v>
      </c>
      <c r="O7">
        <f>SUM(G$2:G7)</f>
        <v>174502</v>
      </c>
      <c r="P7">
        <f>SUM(H$2:H7)</f>
        <v>180494</v>
      </c>
      <c r="Q7">
        <f>SUM(I$2:I7)</f>
        <v>190029</v>
      </c>
      <c r="R7">
        <f t="shared" si="6"/>
        <v>174502</v>
      </c>
      <c r="T7" t="s">
        <v>13</v>
      </c>
      <c r="U7">
        <f t="shared" si="0"/>
        <v>-18873</v>
      </c>
      <c r="V7">
        <f t="shared" si="0"/>
        <v>-14864</v>
      </c>
      <c r="W7">
        <f t="shared" si="1"/>
        <v>-14923</v>
      </c>
      <c r="X7">
        <f t="shared" si="2"/>
        <v>-4207</v>
      </c>
      <c r="Y7">
        <f t="shared" si="3"/>
        <v>0</v>
      </c>
      <c r="Z7">
        <f t="shared" si="4"/>
        <v>5992</v>
      </c>
      <c r="AA7">
        <f t="shared" si="5"/>
        <v>15527</v>
      </c>
      <c r="AC7">
        <f t="shared" si="7"/>
        <v>28475</v>
      </c>
      <c r="AD7">
        <f t="shared" si="8"/>
        <v>29427.5</v>
      </c>
    </row>
    <row r="8" spans="1:30">
      <c r="B8" t="s">
        <v>14</v>
      </c>
      <c r="D8">
        <v>28838</v>
      </c>
      <c r="E8">
        <v>30483</v>
      </c>
      <c r="F8">
        <v>30002</v>
      </c>
      <c r="G8">
        <v>31329</v>
      </c>
      <c r="H8">
        <v>32342</v>
      </c>
      <c r="I8">
        <v>33861</v>
      </c>
      <c r="L8">
        <f>SUM(D$2:D8)</f>
        <v>188476</v>
      </c>
      <c r="M8">
        <f>SUM(E$2:E8)</f>
        <v>190062</v>
      </c>
      <c r="N8">
        <f>SUM(F$2:F8)</f>
        <v>200297</v>
      </c>
      <c r="O8">
        <f>SUM(G$2:G8)</f>
        <v>205831</v>
      </c>
      <c r="P8">
        <f>SUM(H$2:H8)</f>
        <v>212836</v>
      </c>
      <c r="Q8">
        <f>SUM(I$2:I8)</f>
        <v>223890</v>
      </c>
      <c r="R8">
        <f t="shared" si="6"/>
        <v>205831</v>
      </c>
      <c r="T8" t="s">
        <v>14</v>
      </c>
      <c r="V8">
        <f t="shared" si="0"/>
        <v>-17355</v>
      </c>
      <c r="W8">
        <f t="shared" si="1"/>
        <v>-15769</v>
      </c>
      <c r="X8">
        <f t="shared" si="2"/>
        <v>-5534</v>
      </c>
      <c r="Y8">
        <f t="shared" si="3"/>
        <v>0</v>
      </c>
      <c r="Z8">
        <f t="shared" si="4"/>
        <v>7005</v>
      </c>
      <c r="AA8">
        <f t="shared" si="5"/>
        <v>18059</v>
      </c>
      <c r="AC8">
        <f t="shared" si="7"/>
        <v>31329</v>
      </c>
      <c r="AD8">
        <f t="shared" si="8"/>
        <v>31835.5</v>
      </c>
    </row>
    <row r="9" spans="1:30">
      <c r="B9" t="s">
        <v>15</v>
      </c>
      <c r="D9">
        <v>29345</v>
      </c>
      <c r="E9">
        <v>29573</v>
      </c>
      <c r="F9">
        <v>29607</v>
      </c>
      <c r="G9">
        <v>31134</v>
      </c>
      <c r="H9">
        <v>32860</v>
      </c>
      <c r="I9">
        <v>33889</v>
      </c>
      <c r="L9">
        <f>SUM(D$2:D9)</f>
        <v>217821</v>
      </c>
      <c r="M9">
        <f>SUM(E$2:E9)</f>
        <v>219635</v>
      </c>
      <c r="N9">
        <f>SUM(F$2:F9)</f>
        <v>229904</v>
      </c>
      <c r="O9">
        <f>SUM(G$2:G9)</f>
        <v>236965</v>
      </c>
      <c r="P9">
        <f>SUM(H$2:H9)</f>
        <v>245696</v>
      </c>
      <c r="Q9">
        <f>SUM(I$2:I9)</f>
        <v>257779</v>
      </c>
      <c r="R9">
        <f t="shared" si="6"/>
        <v>236965</v>
      </c>
      <c r="T9" t="s">
        <v>15</v>
      </c>
      <c r="V9">
        <f t="shared" si="0"/>
        <v>-19144</v>
      </c>
      <c r="W9">
        <f t="shared" si="1"/>
        <v>-17330</v>
      </c>
      <c r="X9">
        <f t="shared" si="2"/>
        <v>-7061</v>
      </c>
      <c r="Y9">
        <f t="shared" si="3"/>
        <v>0</v>
      </c>
      <c r="Z9">
        <f t="shared" si="4"/>
        <v>8731</v>
      </c>
      <c r="AA9">
        <f t="shared" si="5"/>
        <v>20814</v>
      </c>
      <c r="AC9">
        <f t="shared" si="7"/>
        <v>31134</v>
      </c>
      <c r="AD9">
        <f t="shared" si="8"/>
        <v>31997</v>
      </c>
    </row>
    <row r="10" spans="1:30">
      <c r="B10" t="s">
        <v>16</v>
      </c>
      <c r="D10">
        <v>28288</v>
      </c>
      <c r="E10">
        <v>30174</v>
      </c>
      <c r="F10">
        <v>30288</v>
      </c>
      <c r="G10">
        <v>31083</v>
      </c>
      <c r="H10">
        <v>31224</v>
      </c>
      <c r="I10">
        <v>33566</v>
      </c>
      <c r="L10">
        <f>SUM(D$2:D10)</f>
        <v>246109</v>
      </c>
      <c r="M10">
        <f>SUM(E$2:E10)</f>
        <v>249809</v>
      </c>
      <c r="N10">
        <f>SUM(F$2:F10)</f>
        <v>260192</v>
      </c>
      <c r="O10">
        <f>SUM(G$2:G10)</f>
        <v>268048</v>
      </c>
      <c r="P10">
        <f>SUM(H$2:H10)</f>
        <v>276920</v>
      </c>
      <c r="Q10">
        <f>SUM(I$2:I10)</f>
        <v>291345</v>
      </c>
      <c r="R10">
        <f t="shared" si="6"/>
        <v>268048</v>
      </c>
      <c r="T10" t="s">
        <v>16</v>
      </c>
      <c r="V10">
        <f t="shared" si="0"/>
        <v>-21939</v>
      </c>
      <c r="W10">
        <f t="shared" si="1"/>
        <v>-18239</v>
      </c>
      <c r="X10">
        <f t="shared" si="2"/>
        <v>-7856</v>
      </c>
      <c r="Y10">
        <f t="shared" si="3"/>
        <v>0</v>
      </c>
      <c r="Z10">
        <f t="shared" si="4"/>
        <v>8872</v>
      </c>
      <c r="AA10">
        <f t="shared" si="5"/>
        <v>23297</v>
      </c>
      <c r="AC10">
        <f t="shared" si="7"/>
        <v>31083</v>
      </c>
      <c r="AD10">
        <f t="shared" si="8"/>
        <v>31153.5</v>
      </c>
    </row>
    <row r="11" spans="1:30">
      <c r="B11" t="s">
        <v>17</v>
      </c>
      <c r="D11">
        <v>28135</v>
      </c>
      <c r="E11">
        <v>30076</v>
      </c>
      <c r="F11">
        <v>30262</v>
      </c>
      <c r="G11">
        <v>31896</v>
      </c>
      <c r="H11">
        <v>32874</v>
      </c>
      <c r="I11">
        <v>34904</v>
      </c>
      <c r="L11">
        <f>SUM(D$2:D11)</f>
        <v>274244</v>
      </c>
      <c r="M11">
        <f>SUM(E$2:E11)</f>
        <v>279885</v>
      </c>
      <c r="N11">
        <f>SUM(F$2:F11)</f>
        <v>290454</v>
      </c>
      <c r="O11">
        <f>SUM(G$2:G11)</f>
        <v>299944</v>
      </c>
      <c r="P11">
        <f>SUM(H$2:H11)</f>
        <v>309794</v>
      </c>
      <c r="Q11">
        <f>SUM(I$2:I11)</f>
        <v>326249</v>
      </c>
      <c r="R11">
        <f t="shared" si="6"/>
        <v>299944</v>
      </c>
      <c r="T11" t="s">
        <v>17</v>
      </c>
      <c r="V11">
        <f t="shared" si="0"/>
        <v>-25700</v>
      </c>
      <c r="W11">
        <f t="shared" ref="W11:AA13" si="9">M11-$R11</f>
        <v>-20059</v>
      </c>
      <c r="X11">
        <f t="shared" si="9"/>
        <v>-9490</v>
      </c>
      <c r="Y11">
        <f t="shared" si="9"/>
        <v>0</v>
      </c>
      <c r="Z11">
        <f t="shared" si="9"/>
        <v>9850</v>
      </c>
      <c r="AA11">
        <f t="shared" si="9"/>
        <v>26305</v>
      </c>
      <c r="AC11">
        <f t="shared" si="7"/>
        <v>31896</v>
      </c>
      <c r="AD11">
        <f t="shared" si="8"/>
        <v>32385</v>
      </c>
    </row>
    <row r="12" spans="1:30">
      <c r="B12" t="s">
        <v>18</v>
      </c>
      <c r="D12">
        <v>28450</v>
      </c>
      <c r="E12">
        <v>28409</v>
      </c>
      <c r="F12">
        <v>26727</v>
      </c>
      <c r="G12">
        <v>29610</v>
      </c>
      <c r="H12">
        <v>30546</v>
      </c>
      <c r="I12">
        <v>33175</v>
      </c>
      <c r="L12">
        <f>SUM(D$2:D12)</f>
        <v>302694</v>
      </c>
      <c r="M12">
        <f>SUM(E$2:E12)</f>
        <v>308294</v>
      </c>
      <c r="N12">
        <f>SUM(F$2:F12)</f>
        <v>317181</v>
      </c>
      <c r="O12">
        <f>SUM(G$2:G12)</f>
        <v>329554</v>
      </c>
      <c r="P12">
        <f>SUM(H$2:H12)</f>
        <v>340340</v>
      </c>
      <c r="Q12">
        <f>SUM(I$2:I12)</f>
        <v>359424</v>
      </c>
      <c r="R12">
        <f t="shared" si="6"/>
        <v>329554</v>
      </c>
      <c r="T12" t="s">
        <v>18</v>
      </c>
      <c r="V12">
        <f t="shared" si="0"/>
        <v>-26860</v>
      </c>
      <c r="W12">
        <f t="shared" si="9"/>
        <v>-21260</v>
      </c>
      <c r="X12">
        <f t="shared" si="9"/>
        <v>-12373</v>
      </c>
      <c r="Y12">
        <f t="shared" si="9"/>
        <v>0</v>
      </c>
      <c r="Z12">
        <f t="shared" si="9"/>
        <v>10786</v>
      </c>
      <c r="AA12">
        <f t="shared" si="9"/>
        <v>29870</v>
      </c>
      <c r="AC12">
        <f t="shared" si="7"/>
        <v>29610</v>
      </c>
      <c r="AD12">
        <f t="shared" si="8"/>
        <v>30078</v>
      </c>
    </row>
    <row r="13" spans="1:30">
      <c r="B13" t="s">
        <v>19</v>
      </c>
      <c r="D13">
        <v>27536</v>
      </c>
      <c r="E13">
        <v>28529</v>
      </c>
      <c r="F13">
        <v>23454</v>
      </c>
      <c r="G13">
        <v>29193</v>
      </c>
      <c r="H13">
        <v>30487</v>
      </c>
      <c r="I13">
        <v>31841</v>
      </c>
      <c r="L13">
        <f>SUM(D$2:D13)</f>
        <v>330230</v>
      </c>
      <c r="M13">
        <f>SUM(E$2:E13)</f>
        <v>336823</v>
      </c>
      <c r="N13">
        <f>SUM(F$2:F13)</f>
        <v>340635</v>
      </c>
      <c r="O13">
        <f>SUM(G$2:G13)</f>
        <v>358747</v>
      </c>
      <c r="P13">
        <f>SUM(H$2:H13)</f>
        <v>370827</v>
      </c>
      <c r="Q13">
        <f>SUM(I$2:I13)</f>
        <v>391265</v>
      </c>
      <c r="R13">
        <f t="shared" si="6"/>
        <v>358747</v>
      </c>
      <c r="T13" t="s">
        <v>19</v>
      </c>
      <c r="V13">
        <f t="shared" si="0"/>
        <v>-28517</v>
      </c>
      <c r="W13">
        <f t="shared" si="9"/>
        <v>-21924</v>
      </c>
      <c r="X13">
        <f t="shared" si="9"/>
        <v>-18112</v>
      </c>
      <c r="Y13">
        <f t="shared" si="9"/>
        <v>0</v>
      </c>
      <c r="Z13">
        <f t="shared" si="9"/>
        <v>12080</v>
      </c>
      <c r="AA13">
        <f t="shared" si="9"/>
        <v>32518</v>
      </c>
      <c r="AC13">
        <f t="shared" si="7"/>
        <v>29193</v>
      </c>
      <c r="AD13">
        <f t="shared" si="8"/>
        <v>29840</v>
      </c>
    </row>
    <row r="16" spans="1:30">
      <c r="R16" s="2"/>
    </row>
    <row r="17" spans="2:18">
      <c r="R17" s="2"/>
    </row>
    <row r="18" spans="2:18">
      <c r="R18" s="2"/>
    </row>
    <row r="19" spans="2:18">
      <c r="R19" s="2"/>
    </row>
    <row r="20" spans="2:18">
      <c r="R20" s="2"/>
    </row>
    <row r="21" spans="2:18">
      <c r="R21" s="2"/>
    </row>
    <row r="22" spans="2:18">
      <c r="R22" s="2"/>
    </row>
    <row r="23" spans="2:18">
      <c r="R23" s="2"/>
    </row>
    <row r="24" spans="2:18">
      <c r="R24" s="2"/>
    </row>
    <row r="25" spans="2:18">
      <c r="R25" s="2"/>
    </row>
    <row r="26" spans="2:18">
      <c r="R26" s="2"/>
    </row>
    <row r="27" spans="2:18">
      <c r="R27" s="2"/>
    </row>
    <row r="28" spans="2:18">
      <c r="R28" s="2"/>
    </row>
    <row r="29" spans="2:18">
      <c r="R29" s="2"/>
    </row>
    <row r="30" spans="2:18">
      <c r="R30" s="2"/>
    </row>
    <row r="31" spans="2:18">
      <c r="B31" s="3" t="s">
        <v>58</v>
      </c>
      <c r="C31" s="3"/>
      <c r="R31" s="2"/>
    </row>
    <row r="32" spans="2:18">
      <c r="R32" s="2"/>
    </row>
  </sheetData>
  <hyperlinks>
    <hyperlink ref="A1" location="home!A1" display="home" xr:uid="{2791F9BA-0CBA-44A5-8BBD-F8C2705D5986}"/>
    <hyperlink ref="B31" r:id="rId1" xr:uid="{B052EA6B-72C4-422E-8F9F-5A669E4AF8D7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327A-BCC7-4C2F-B5F6-CC8A32AE921F}">
  <dimension ref="A1:AD31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13176</v>
      </c>
      <c r="D2">
        <v>14007</v>
      </c>
      <c r="E2">
        <v>13953</v>
      </c>
      <c r="F2">
        <v>14085</v>
      </c>
      <c r="G2">
        <v>14192</v>
      </c>
      <c r="H2">
        <v>14111</v>
      </c>
      <c r="I2">
        <v>14100</v>
      </c>
      <c r="K2">
        <f>SUM(C$2:C2)</f>
        <v>13176</v>
      </c>
      <c r="L2">
        <f>SUM(D$2:D2)</f>
        <v>14007</v>
      </c>
      <c r="M2">
        <f>SUM(E$2:E2)</f>
        <v>13953</v>
      </c>
      <c r="N2">
        <f>SUM(F$2:F2)</f>
        <v>14085</v>
      </c>
      <c r="O2">
        <f>SUM(G$2:G2)</f>
        <v>14192</v>
      </c>
      <c r="P2">
        <f>SUM(H$2:H2)</f>
        <v>14111</v>
      </c>
      <c r="Q2">
        <f>SUM(I$2:I2)</f>
        <v>14100</v>
      </c>
      <c r="R2">
        <f>MEDIAN(M2:Q2)</f>
        <v>14100</v>
      </c>
      <c r="T2" t="s">
        <v>8</v>
      </c>
      <c r="U2">
        <f t="shared" ref="U2:V13" si="0">K2-$R2</f>
        <v>-924</v>
      </c>
      <c r="V2">
        <f t="shared" si="0"/>
        <v>-93</v>
      </c>
      <c r="W2">
        <f t="shared" ref="W2:W11" si="1">M2-$R2</f>
        <v>-147</v>
      </c>
      <c r="X2">
        <f t="shared" ref="X2:X11" si="2">N2-$R2</f>
        <v>-15</v>
      </c>
      <c r="Y2">
        <f t="shared" ref="Y2:Y11" si="3">O2-$R2</f>
        <v>92</v>
      </c>
      <c r="Z2">
        <f t="shared" ref="Z2:Z11" si="4">P2-$R2</f>
        <v>11</v>
      </c>
      <c r="AA2">
        <f t="shared" ref="AA2:AA11" si="5">Q2-$R2</f>
        <v>0</v>
      </c>
      <c r="AC2">
        <f>MEDIAN($E2:$I2)</f>
        <v>14100</v>
      </c>
      <c r="AD2">
        <f>MEDIAN(F2:I2)</f>
        <v>14105.5</v>
      </c>
    </row>
    <row r="3" spans="1:30">
      <c r="B3" t="s">
        <v>9</v>
      </c>
      <c r="C3">
        <v>12158</v>
      </c>
      <c r="D3">
        <v>12714</v>
      </c>
      <c r="E3">
        <v>13480</v>
      </c>
      <c r="F3">
        <v>12905</v>
      </c>
      <c r="G3">
        <v>12149</v>
      </c>
      <c r="H3">
        <v>12269</v>
      </c>
      <c r="I3">
        <v>12575</v>
      </c>
      <c r="K3">
        <f>SUM(C$2:C3)</f>
        <v>25334</v>
      </c>
      <c r="L3">
        <f>SUM(D$2:D3)</f>
        <v>26721</v>
      </c>
      <c r="M3">
        <f>SUM(E$2:E3)</f>
        <v>27433</v>
      </c>
      <c r="N3">
        <f>SUM(F$2:F3)</f>
        <v>26990</v>
      </c>
      <c r="O3">
        <f>SUM(G$2:G3)</f>
        <v>26341</v>
      </c>
      <c r="P3">
        <f>SUM(H$2:H3)</f>
        <v>26380</v>
      </c>
      <c r="Q3">
        <f>SUM(I$2:I3)</f>
        <v>26675</v>
      </c>
      <c r="R3">
        <f t="shared" ref="R3:R13" si="6">MEDIAN(M3:Q3)</f>
        <v>26675</v>
      </c>
      <c r="T3" t="s">
        <v>9</v>
      </c>
      <c r="U3">
        <f t="shared" si="0"/>
        <v>-1341</v>
      </c>
      <c r="V3">
        <f t="shared" si="0"/>
        <v>46</v>
      </c>
      <c r="W3">
        <f t="shared" si="1"/>
        <v>758</v>
      </c>
      <c r="X3">
        <f t="shared" si="2"/>
        <v>315</v>
      </c>
      <c r="Y3">
        <f t="shared" si="3"/>
        <v>-334</v>
      </c>
      <c r="Z3">
        <f t="shared" si="4"/>
        <v>-295</v>
      </c>
      <c r="AA3">
        <f t="shared" si="5"/>
        <v>0</v>
      </c>
      <c r="AC3">
        <f t="shared" ref="AC3:AC13" si="7">MEDIAN($E3:$I3)</f>
        <v>12575</v>
      </c>
      <c r="AD3">
        <f t="shared" ref="AD3:AD13" si="8">MEDIAN(F3:I3)</f>
        <v>12422</v>
      </c>
    </row>
    <row r="4" spans="1:30">
      <c r="B4" t="s">
        <v>10</v>
      </c>
      <c r="C4">
        <v>13669</v>
      </c>
      <c r="D4">
        <v>13537</v>
      </c>
      <c r="E4">
        <v>14905</v>
      </c>
      <c r="F4">
        <v>13556</v>
      </c>
      <c r="G4">
        <v>13549</v>
      </c>
      <c r="H4">
        <v>13415</v>
      </c>
      <c r="I4">
        <v>13696</v>
      </c>
      <c r="K4">
        <f>SUM(C$2:C4)</f>
        <v>39003</v>
      </c>
      <c r="L4">
        <f>SUM(D$2:D4)</f>
        <v>40258</v>
      </c>
      <c r="M4">
        <f>SUM(E$2:E4)</f>
        <v>42338</v>
      </c>
      <c r="N4">
        <f>SUM(F$2:F4)</f>
        <v>40546</v>
      </c>
      <c r="O4">
        <f>SUM(G$2:G4)</f>
        <v>39890</v>
      </c>
      <c r="P4">
        <f>SUM(H$2:H4)</f>
        <v>39795</v>
      </c>
      <c r="Q4">
        <f>SUM(I$2:I4)</f>
        <v>40371</v>
      </c>
      <c r="R4">
        <f t="shared" si="6"/>
        <v>40371</v>
      </c>
      <c r="T4" t="s">
        <v>10</v>
      </c>
      <c r="U4">
        <f t="shared" si="0"/>
        <v>-1368</v>
      </c>
      <c r="V4">
        <f t="shared" si="0"/>
        <v>-113</v>
      </c>
      <c r="W4">
        <f t="shared" si="1"/>
        <v>1967</v>
      </c>
      <c r="X4">
        <f t="shared" si="2"/>
        <v>175</v>
      </c>
      <c r="Y4">
        <f t="shared" si="3"/>
        <v>-481</v>
      </c>
      <c r="Z4">
        <f t="shared" si="4"/>
        <v>-576</v>
      </c>
      <c r="AA4">
        <f t="shared" si="5"/>
        <v>0</v>
      </c>
      <c r="AC4">
        <f t="shared" si="7"/>
        <v>13556</v>
      </c>
      <c r="AD4">
        <f t="shared" si="8"/>
        <v>13552.5</v>
      </c>
    </row>
    <row r="5" spans="1:30">
      <c r="B5" t="s">
        <v>11</v>
      </c>
      <c r="C5">
        <v>12813</v>
      </c>
      <c r="D5">
        <v>12832</v>
      </c>
      <c r="E5">
        <v>14517</v>
      </c>
      <c r="F5">
        <v>13375</v>
      </c>
      <c r="G5">
        <v>13717</v>
      </c>
      <c r="H5">
        <v>13417</v>
      </c>
      <c r="I5">
        <v>13413</v>
      </c>
      <c r="K5">
        <f>SUM(C$2:C5)</f>
        <v>51816</v>
      </c>
      <c r="L5">
        <f>SUM(D$2:D5)</f>
        <v>53090</v>
      </c>
      <c r="M5">
        <f>SUM(E$2:E5)</f>
        <v>56855</v>
      </c>
      <c r="N5">
        <f>SUM(F$2:F5)</f>
        <v>53921</v>
      </c>
      <c r="O5">
        <f>SUM(G$2:G5)</f>
        <v>53607</v>
      </c>
      <c r="P5">
        <f>SUM(H$2:H5)</f>
        <v>53212</v>
      </c>
      <c r="Q5">
        <f>SUM(I$2:I5)</f>
        <v>53784</v>
      </c>
      <c r="R5">
        <f t="shared" si="6"/>
        <v>53784</v>
      </c>
      <c r="T5" t="s">
        <v>11</v>
      </c>
      <c r="U5">
        <f t="shared" si="0"/>
        <v>-1968</v>
      </c>
      <c r="V5">
        <f t="shared" si="0"/>
        <v>-694</v>
      </c>
      <c r="W5">
        <f t="shared" si="1"/>
        <v>3071</v>
      </c>
      <c r="X5">
        <f t="shared" si="2"/>
        <v>137</v>
      </c>
      <c r="Y5">
        <f t="shared" si="3"/>
        <v>-177</v>
      </c>
      <c r="Z5">
        <f t="shared" si="4"/>
        <v>-572</v>
      </c>
      <c r="AA5">
        <f t="shared" si="5"/>
        <v>0</v>
      </c>
      <c r="AC5">
        <f t="shared" si="7"/>
        <v>13417</v>
      </c>
      <c r="AD5">
        <f t="shared" si="8"/>
        <v>13415</v>
      </c>
    </row>
    <row r="6" spans="1:30">
      <c r="B6" t="s">
        <v>12</v>
      </c>
      <c r="C6">
        <v>14238</v>
      </c>
      <c r="D6">
        <v>13968</v>
      </c>
      <c r="E6">
        <v>14806</v>
      </c>
      <c r="F6">
        <v>13791</v>
      </c>
      <c r="G6">
        <v>14349</v>
      </c>
      <c r="H6">
        <v>14619</v>
      </c>
      <c r="I6">
        <v>14367</v>
      </c>
      <c r="K6">
        <f>SUM(C$2:C6)</f>
        <v>66054</v>
      </c>
      <c r="L6">
        <f>SUM(D$2:D6)</f>
        <v>67058</v>
      </c>
      <c r="M6">
        <f>SUM(E$2:E6)</f>
        <v>71661</v>
      </c>
      <c r="N6">
        <f>SUM(F$2:F6)</f>
        <v>67712</v>
      </c>
      <c r="O6">
        <f>SUM(G$2:G6)</f>
        <v>67956</v>
      </c>
      <c r="P6">
        <f>SUM(H$2:H6)</f>
        <v>67831</v>
      </c>
      <c r="Q6">
        <f>SUM(I$2:I6)</f>
        <v>68151</v>
      </c>
      <c r="R6">
        <f t="shared" si="6"/>
        <v>67956</v>
      </c>
      <c r="T6" t="s">
        <v>12</v>
      </c>
      <c r="U6">
        <f t="shared" si="0"/>
        <v>-1902</v>
      </c>
      <c r="V6">
        <f t="shared" si="0"/>
        <v>-898</v>
      </c>
      <c r="W6">
        <f t="shared" si="1"/>
        <v>3705</v>
      </c>
      <c r="X6">
        <f t="shared" si="2"/>
        <v>-244</v>
      </c>
      <c r="Y6">
        <f t="shared" si="3"/>
        <v>0</v>
      </c>
      <c r="Z6">
        <f t="shared" si="4"/>
        <v>-125</v>
      </c>
      <c r="AA6">
        <f t="shared" si="5"/>
        <v>195</v>
      </c>
      <c r="AC6">
        <f t="shared" si="7"/>
        <v>14367</v>
      </c>
      <c r="AD6">
        <f t="shared" si="8"/>
        <v>14358</v>
      </c>
    </row>
    <row r="7" spans="1:30">
      <c r="B7" t="s">
        <v>13</v>
      </c>
      <c r="C7">
        <v>13927</v>
      </c>
      <c r="D7">
        <v>14067</v>
      </c>
      <c r="E7">
        <v>14833</v>
      </c>
      <c r="F7">
        <v>13928</v>
      </c>
      <c r="G7">
        <v>14233</v>
      </c>
      <c r="H7">
        <v>14192</v>
      </c>
      <c r="I7">
        <v>14012</v>
      </c>
      <c r="K7">
        <f>SUM(C$2:C7)</f>
        <v>79981</v>
      </c>
      <c r="L7">
        <f>SUM(D$2:D7)</f>
        <v>81125</v>
      </c>
      <c r="M7">
        <f>SUM(E$2:E7)</f>
        <v>86494</v>
      </c>
      <c r="N7">
        <f>SUM(F$2:F7)</f>
        <v>81640</v>
      </c>
      <c r="O7">
        <f>SUM(G$2:G7)</f>
        <v>82189</v>
      </c>
      <c r="P7">
        <f>SUM(H$2:H7)</f>
        <v>82023</v>
      </c>
      <c r="Q7">
        <f>SUM(I$2:I7)</f>
        <v>82163</v>
      </c>
      <c r="R7">
        <f t="shared" si="6"/>
        <v>82163</v>
      </c>
      <c r="T7" t="s">
        <v>13</v>
      </c>
      <c r="U7">
        <f t="shared" si="0"/>
        <v>-2182</v>
      </c>
      <c r="V7">
        <f t="shared" si="0"/>
        <v>-1038</v>
      </c>
      <c r="W7">
        <f t="shared" si="1"/>
        <v>4331</v>
      </c>
      <c r="X7">
        <f t="shared" si="2"/>
        <v>-523</v>
      </c>
      <c r="Y7">
        <f t="shared" si="3"/>
        <v>26</v>
      </c>
      <c r="Z7">
        <f t="shared" si="4"/>
        <v>-140</v>
      </c>
      <c r="AA7">
        <f t="shared" si="5"/>
        <v>0</v>
      </c>
      <c r="AC7">
        <f t="shared" si="7"/>
        <v>14192</v>
      </c>
      <c r="AD7">
        <f t="shared" si="8"/>
        <v>14102</v>
      </c>
    </row>
    <row r="8" spans="1:30">
      <c r="B8" t="s">
        <v>14</v>
      </c>
      <c r="C8">
        <v>14803</v>
      </c>
      <c r="D8">
        <v>14838</v>
      </c>
      <c r="E8">
        <v>16108</v>
      </c>
      <c r="F8">
        <v>15625</v>
      </c>
      <c r="G8">
        <v>15476</v>
      </c>
      <c r="H8">
        <v>15297</v>
      </c>
      <c r="I8">
        <v>15043</v>
      </c>
      <c r="K8">
        <f>SUM(C$2:C8)</f>
        <v>94784</v>
      </c>
      <c r="L8">
        <f>SUM(D$2:D8)</f>
        <v>95963</v>
      </c>
      <c r="M8">
        <f>SUM(E$2:E8)</f>
        <v>102602</v>
      </c>
      <c r="N8">
        <f>SUM(F$2:F8)</f>
        <v>97265</v>
      </c>
      <c r="O8">
        <f>SUM(G$2:G8)</f>
        <v>97665</v>
      </c>
      <c r="P8">
        <f>SUM(H$2:H8)</f>
        <v>97320</v>
      </c>
      <c r="Q8">
        <f>SUM(I$2:I8)</f>
        <v>97206</v>
      </c>
      <c r="R8">
        <f t="shared" si="6"/>
        <v>97320</v>
      </c>
      <c r="T8" t="s">
        <v>14</v>
      </c>
      <c r="U8">
        <f t="shared" si="0"/>
        <v>-2536</v>
      </c>
      <c r="V8">
        <f t="shared" si="0"/>
        <v>-1357</v>
      </c>
      <c r="W8">
        <f t="shared" si="1"/>
        <v>5282</v>
      </c>
      <c r="X8">
        <f t="shared" si="2"/>
        <v>-55</v>
      </c>
      <c r="Y8">
        <f t="shared" si="3"/>
        <v>345</v>
      </c>
      <c r="Z8">
        <f t="shared" si="4"/>
        <v>0</v>
      </c>
      <c r="AA8">
        <f t="shared" si="5"/>
        <v>-114</v>
      </c>
      <c r="AC8">
        <f t="shared" si="7"/>
        <v>15476</v>
      </c>
      <c r="AD8">
        <f t="shared" si="8"/>
        <v>15386.5</v>
      </c>
    </row>
    <row r="9" spans="1:30">
      <c r="B9" t="s">
        <v>15</v>
      </c>
      <c r="D9">
        <v>15203</v>
      </c>
      <c r="E9">
        <v>15958</v>
      </c>
      <c r="F9">
        <v>15110</v>
      </c>
      <c r="G9">
        <v>15442</v>
      </c>
      <c r="H9">
        <v>15132</v>
      </c>
      <c r="I9">
        <v>15459</v>
      </c>
      <c r="L9">
        <f>SUM(D$2:D9)</f>
        <v>111166</v>
      </c>
      <c r="M9">
        <f>SUM(E$2:E9)</f>
        <v>118560</v>
      </c>
      <c r="N9">
        <f>SUM(F$2:F9)</f>
        <v>112375</v>
      </c>
      <c r="O9">
        <f>SUM(G$2:G9)</f>
        <v>113107</v>
      </c>
      <c r="P9">
        <f>SUM(H$2:H9)</f>
        <v>112452</v>
      </c>
      <c r="Q9">
        <f>SUM(I$2:I9)</f>
        <v>112665</v>
      </c>
      <c r="R9">
        <f t="shared" si="6"/>
        <v>112665</v>
      </c>
      <c r="T9" t="s">
        <v>15</v>
      </c>
      <c r="V9">
        <f t="shared" si="0"/>
        <v>-1499</v>
      </c>
      <c r="W9">
        <f t="shared" si="1"/>
        <v>5895</v>
      </c>
      <c r="X9">
        <f t="shared" si="2"/>
        <v>-290</v>
      </c>
      <c r="Y9">
        <f t="shared" si="3"/>
        <v>442</v>
      </c>
      <c r="Z9">
        <f t="shared" si="4"/>
        <v>-213</v>
      </c>
      <c r="AA9">
        <f t="shared" si="5"/>
        <v>0</v>
      </c>
      <c r="AC9">
        <f t="shared" si="7"/>
        <v>15442</v>
      </c>
      <c r="AD9">
        <f t="shared" si="8"/>
        <v>15287</v>
      </c>
    </row>
    <row r="10" spans="1:30">
      <c r="B10" t="s">
        <v>16</v>
      </c>
      <c r="D10">
        <v>15169</v>
      </c>
      <c r="E10">
        <v>16225</v>
      </c>
      <c r="F10">
        <v>14966</v>
      </c>
      <c r="G10">
        <v>15132</v>
      </c>
      <c r="H10">
        <v>14955</v>
      </c>
      <c r="I10">
        <v>14825</v>
      </c>
      <c r="L10">
        <f>SUM(D$2:D10)</f>
        <v>126335</v>
      </c>
      <c r="M10">
        <f>SUM(E$2:E10)</f>
        <v>134785</v>
      </c>
      <c r="N10">
        <f>SUM(F$2:F10)</f>
        <v>127341</v>
      </c>
      <c r="O10">
        <f>SUM(G$2:G10)</f>
        <v>128239</v>
      </c>
      <c r="P10">
        <f>SUM(H$2:H10)</f>
        <v>127407</v>
      </c>
      <c r="Q10">
        <f>SUM(I$2:I10)</f>
        <v>127490</v>
      </c>
      <c r="R10">
        <f t="shared" si="6"/>
        <v>127490</v>
      </c>
      <c r="T10" t="s">
        <v>16</v>
      </c>
      <c r="V10">
        <f t="shared" si="0"/>
        <v>-1155</v>
      </c>
      <c r="W10">
        <f t="shared" si="1"/>
        <v>7295</v>
      </c>
      <c r="X10">
        <f t="shared" si="2"/>
        <v>-149</v>
      </c>
      <c r="Y10">
        <f t="shared" si="3"/>
        <v>749</v>
      </c>
      <c r="Z10">
        <f t="shared" si="4"/>
        <v>-83</v>
      </c>
      <c r="AA10">
        <f t="shared" si="5"/>
        <v>0</v>
      </c>
      <c r="AC10">
        <f t="shared" si="7"/>
        <v>14966</v>
      </c>
      <c r="AD10">
        <f t="shared" si="8"/>
        <v>14960.5</v>
      </c>
    </row>
    <row r="11" spans="1:30">
      <c r="B11" t="s">
        <v>17</v>
      </c>
      <c r="D11">
        <v>14439</v>
      </c>
      <c r="E11">
        <v>15713</v>
      </c>
      <c r="F11">
        <v>14508</v>
      </c>
      <c r="G11">
        <v>14709</v>
      </c>
      <c r="H11">
        <v>14424</v>
      </c>
      <c r="I11">
        <v>14635</v>
      </c>
      <c r="L11">
        <f>SUM(D$2:D11)</f>
        <v>140774</v>
      </c>
      <c r="M11">
        <f>SUM(E$2:E11)</f>
        <v>150498</v>
      </c>
      <c r="N11">
        <f>SUM(F$2:F11)</f>
        <v>141849</v>
      </c>
      <c r="O11">
        <f>SUM(G$2:G11)</f>
        <v>142948</v>
      </c>
      <c r="P11">
        <f>SUM(H$2:H11)</f>
        <v>141831</v>
      </c>
      <c r="Q11">
        <f>SUM(I$2:I11)</f>
        <v>142125</v>
      </c>
      <c r="R11">
        <f t="shared" si="6"/>
        <v>142125</v>
      </c>
      <c r="T11" t="s">
        <v>17</v>
      </c>
      <c r="V11">
        <f t="shared" si="0"/>
        <v>-1351</v>
      </c>
      <c r="W11">
        <f t="shared" si="1"/>
        <v>8373</v>
      </c>
      <c r="X11">
        <f t="shared" si="2"/>
        <v>-276</v>
      </c>
      <c r="Y11">
        <f t="shared" si="3"/>
        <v>823</v>
      </c>
      <c r="Z11">
        <f t="shared" si="4"/>
        <v>-294</v>
      </c>
      <c r="AA11">
        <f t="shared" si="5"/>
        <v>0</v>
      </c>
      <c r="AC11">
        <f t="shared" si="7"/>
        <v>14635</v>
      </c>
      <c r="AD11">
        <f t="shared" si="8"/>
        <v>14571.5</v>
      </c>
    </row>
    <row r="12" spans="1:30">
      <c r="B12" t="s">
        <v>18</v>
      </c>
      <c r="D12">
        <v>13180</v>
      </c>
      <c r="E12">
        <v>14676</v>
      </c>
      <c r="F12">
        <v>13555</v>
      </c>
      <c r="G12">
        <v>13686</v>
      </c>
      <c r="H12">
        <v>13581</v>
      </c>
      <c r="I12">
        <v>13998</v>
      </c>
      <c r="L12">
        <f>SUM(D$2:D12)</f>
        <v>153954</v>
      </c>
      <c r="M12">
        <f>SUM(E$2:E12)</f>
        <v>165174</v>
      </c>
      <c r="N12">
        <f>SUM(F$2:F12)</f>
        <v>155404</v>
      </c>
      <c r="O12">
        <f>SUM(G$2:G12)</f>
        <v>156634</v>
      </c>
      <c r="P12">
        <f>SUM(H$2:H12)</f>
        <v>155412</v>
      </c>
      <c r="Q12">
        <f>SUM(I$2:I12)</f>
        <v>156123</v>
      </c>
      <c r="R12">
        <f t="shared" si="6"/>
        <v>156123</v>
      </c>
      <c r="T12" t="s">
        <v>18</v>
      </c>
      <c r="V12">
        <f t="shared" si="0"/>
        <v>-2169</v>
      </c>
      <c r="W12">
        <f t="shared" ref="W12:AA13" si="9">M12-$R12</f>
        <v>9051</v>
      </c>
      <c r="X12">
        <f t="shared" si="9"/>
        <v>-719</v>
      </c>
      <c r="Y12">
        <f t="shared" si="9"/>
        <v>511</v>
      </c>
      <c r="Z12">
        <f t="shared" si="9"/>
        <v>-711</v>
      </c>
      <c r="AA12">
        <f t="shared" si="9"/>
        <v>0</v>
      </c>
      <c r="AC12">
        <f t="shared" si="7"/>
        <v>13686</v>
      </c>
      <c r="AD12">
        <f t="shared" si="8"/>
        <v>13633.5</v>
      </c>
    </row>
    <row r="13" spans="1:30">
      <c r="B13" t="s">
        <v>19</v>
      </c>
      <c r="D13">
        <v>12937</v>
      </c>
      <c r="E13">
        <v>14267</v>
      </c>
      <c r="F13">
        <v>13277</v>
      </c>
      <c r="G13">
        <v>13046</v>
      </c>
      <c r="H13">
        <v>13113</v>
      </c>
      <c r="I13">
        <v>13713</v>
      </c>
      <c r="L13">
        <f>SUM(D$2:D13)</f>
        <v>166891</v>
      </c>
      <c r="M13">
        <f>SUM(E$2:E13)</f>
        <v>179441</v>
      </c>
      <c r="N13">
        <f>SUM(F$2:F13)</f>
        <v>168681</v>
      </c>
      <c r="O13">
        <f>SUM(G$2:G13)</f>
        <v>169680</v>
      </c>
      <c r="P13">
        <f>SUM(H$2:H13)</f>
        <v>168525</v>
      </c>
      <c r="Q13">
        <f>SUM(I$2:I13)</f>
        <v>169836</v>
      </c>
      <c r="R13">
        <f t="shared" si="6"/>
        <v>169680</v>
      </c>
      <c r="T13" t="s">
        <v>19</v>
      </c>
      <c r="V13">
        <f t="shared" si="0"/>
        <v>-2789</v>
      </c>
      <c r="W13">
        <f t="shared" si="9"/>
        <v>9761</v>
      </c>
      <c r="X13">
        <f t="shared" si="9"/>
        <v>-999</v>
      </c>
      <c r="Y13">
        <f t="shared" si="9"/>
        <v>0</v>
      </c>
      <c r="Z13">
        <f t="shared" si="9"/>
        <v>-1155</v>
      </c>
      <c r="AA13">
        <f t="shared" si="9"/>
        <v>156</v>
      </c>
      <c r="AC13">
        <f t="shared" si="7"/>
        <v>13277</v>
      </c>
      <c r="AD13">
        <f t="shared" si="8"/>
        <v>13195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16564</v>
      </c>
      <c r="D17">
        <v>14441</v>
      </c>
      <c r="E17">
        <v>17307</v>
      </c>
      <c r="F17">
        <v>14111</v>
      </c>
      <c r="G17">
        <v>13998</v>
      </c>
      <c r="H17">
        <v>14857</v>
      </c>
      <c r="I17">
        <v>15814</v>
      </c>
      <c r="K17">
        <f>SUM(C$17:C17)</f>
        <v>16564</v>
      </c>
      <c r="L17">
        <f>SUM(D$17:D17)</f>
        <v>14441</v>
      </c>
      <c r="M17">
        <f>SUM(E$17:E17)</f>
        <v>17307</v>
      </c>
      <c r="N17">
        <f>SUM(F$17:F17)</f>
        <v>14111</v>
      </c>
      <c r="O17">
        <f>SUM(G$17:G17)</f>
        <v>13998</v>
      </c>
      <c r="P17">
        <f>SUM(H$17:H17)</f>
        <v>14857</v>
      </c>
      <c r="Q17">
        <f>SUM(I$17:I17)</f>
        <v>15814</v>
      </c>
      <c r="R17">
        <f t="shared" ref="R17:R28" si="10">MEDIAN(M17:Q17)</f>
        <v>14857</v>
      </c>
      <c r="T17" t="s">
        <v>8</v>
      </c>
      <c r="U17">
        <f t="shared" ref="U17:AA28" si="11">K17-$R17</f>
        <v>1707</v>
      </c>
      <c r="V17">
        <f t="shared" si="11"/>
        <v>-416</v>
      </c>
      <c r="W17">
        <f t="shared" si="11"/>
        <v>2450</v>
      </c>
      <c r="X17">
        <f t="shared" si="11"/>
        <v>-746</v>
      </c>
      <c r="Y17">
        <f t="shared" si="11"/>
        <v>-859</v>
      </c>
      <c r="Z17">
        <f t="shared" si="11"/>
        <v>0</v>
      </c>
      <c r="AA17">
        <f t="shared" si="11"/>
        <v>957</v>
      </c>
    </row>
    <row r="18" spans="2:27">
      <c r="B18" t="s">
        <v>9</v>
      </c>
      <c r="C18">
        <v>13997</v>
      </c>
      <c r="D18">
        <v>13239</v>
      </c>
      <c r="E18">
        <v>13942</v>
      </c>
      <c r="F18">
        <v>12895</v>
      </c>
      <c r="G18">
        <v>12758</v>
      </c>
      <c r="H18">
        <v>14454</v>
      </c>
      <c r="I18">
        <v>13642</v>
      </c>
      <c r="K18">
        <f>SUM(C$17:C18)</f>
        <v>30561</v>
      </c>
      <c r="L18">
        <f>SUM(D$17:D18)</f>
        <v>27680</v>
      </c>
      <c r="M18">
        <f>SUM(E$17:E18)</f>
        <v>31249</v>
      </c>
      <c r="N18">
        <f>SUM(F$17:F18)</f>
        <v>27006</v>
      </c>
      <c r="O18">
        <f>SUM(G$17:G18)</f>
        <v>26756</v>
      </c>
      <c r="P18">
        <f>SUM(H$17:H18)</f>
        <v>29311</v>
      </c>
      <c r="Q18">
        <f>SUM(I$17:I18)</f>
        <v>29456</v>
      </c>
      <c r="R18">
        <f t="shared" si="10"/>
        <v>29311</v>
      </c>
      <c r="T18" t="s">
        <v>9</v>
      </c>
      <c r="U18">
        <f t="shared" si="11"/>
        <v>1250</v>
      </c>
      <c r="V18">
        <f t="shared" si="11"/>
        <v>-1631</v>
      </c>
      <c r="W18">
        <f t="shared" si="11"/>
        <v>1938</v>
      </c>
      <c r="X18">
        <f t="shared" si="11"/>
        <v>-2305</v>
      </c>
      <c r="Y18">
        <f t="shared" si="11"/>
        <v>-2555</v>
      </c>
      <c r="Z18">
        <f t="shared" si="11"/>
        <v>0</v>
      </c>
      <c r="AA18">
        <f t="shared" si="11"/>
        <v>145</v>
      </c>
    </row>
    <row r="19" spans="2:27">
      <c r="B19" t="s">
        <v>10</v>
      </c>
      <c r="C19">
        <v>16083</v>
      </c>
      <c r="D19">
        <v>15429</v>
      </c>
      <c r="E19">
        <v>13797</v>
      </c>
      <c r="F19">
        <v>16237</v>
      </c>
      <c r="G19">
        <v>13757</v>
      </c>
      <c r="H19">
        <v>16332</v>
      </c>
      <c r="I19">
        <v>13037</v>
      </c>
      <c r="K19">
        <f>SUM(C$17:C19)</f>
        <v>46644</v>
      </c>
      <c r="L19">
        <f>SUM(D$17:D19)</f>
        <v>43109</v>
      </c>
      <c r="M19">
        <f>SUM(E$17:E19)</f>
        <v>45046</v>
      </c>
      <c r="N19">
        <f>SUM(F$17:F19)</f>
        <v>43243</v>
      </c>
      <c r="O19">
        <f>SUM(G$17:G19)</f>
        <v>40513</v>
      </c>
      <c r="P19">
        <f>SUM(H$17:H19)</f>
        <v>45643</v>
      </c>
      <c r="Q19">
        <f>SUM(I$17:I19)</f>
        <v>42493</v>
      </c>
      <c r="R19">
        <f t="shared" si="10"/>
        <v>43243</v>
      </c>
      <c r="T19" t="s">
        <v>10</v>
      </c>
      <c r="U19">
        <f t="shared" si="11"/>
        <v>3401</v>
      </c>
      <c r="V19">
        <f t="shared" si="11"/>
        <v>-134</v>
      </c>
      <c r="W19">
        <f t="shared" si="11"/>
        <v>1803</v>
      </c>
      <c r="X19">
        <f t="shared" si="11"/>
        <v>0</v>
      </c>
      <c r="Y19">
        <f t="shared" si="11"/>
        <v>-2730</v>
      </c>
      <c r="Z19">
        <f t="shared" si="11"/>
        <v>2400</v>
      </c>
      <c r="AA19">
        <f t="shared" si="11"/>
        <v>-750</v>
      </c>
    </row>
    <row r="20" spans="2:27">
      <c r="B20" t="s">
        <v>11</v>
      </c>
      <c r="C20">
        <v>13327</v>
      </c>
      <c r="D20">
        <v>14550</v>
      </c>
      <c r="E20">
        <v>13533</v>
      </c>
      <c r="F20">
        <v>18876</v>
      </c>
      <c r="G20">
        <v>12593</v>
      </c>
      <c r="H20">
        <v>12155</v>
      </c>
      <c r="I20">
        <v>11799</v>
      </c>
      <c r="K20">
        <f>SUM(C$17:C20)</f>
        <v>59971</v>
      </c>
      <c r="L20">
        <f>SUM(D$17:D20)</f>
        <v>57659</v>
      </c>
      <c r="M20">
        <f>SUM(E$17:E20)</f>
        <v>58579</v>
      </c>
      <c r="N20">
        <f>SUM(F$17:F20)</f>
        <v>62119</v>
      </c>
      <c r="O20">
        <f>SUM(G$17:G20)</f>
        <v>53106</v>
      </c>
      <c r="P20">
        <f>SUM(H$17:H20)</f>
        <v>57798</v>
      </c>
      <c r="Q20">
        <f>SUM(I$17:I20)</f>
        <v>54292</v>
      </c>
      <c r="R20">
        <f t="shared" si="10"/>
        <v>57798</v>
      </c>
      <c r="T20" t="s">
        <v>11</v>
      </c>
      <c r="U20">
        <f t="shared" si="11"/>
        <v>2173</v>
      </c>
      <c r="V20">
        <f t="shared" si="11"/>
        <v>-139</v>
      </c>
      <c r="W20">
        <f t="shared" si="11"/>
        <v>781</v>
      </c>
      <c r="X20">
        <f t="shared" si="11"/>
        <v>4321</v>
      </c>
      <c r="Y20">
        <f t="shared" si="11"/>
        <v>-4692</v>
      </c>
      <c r="Z20">
        <f t="shared" si="11"/>
        <v>0</v>
      </c>
      <c r="AA20">
        <f t="shared" si="11"/>
        <v>-3506</v>
      </c>
    </row>
    <row r="21" spans="2:27">
      <c r="B21" t="s">
        <v>12</v>
      </c>
      <c r="C21">
        <v>13139</v>
      </c>
      <c r="D21">
        <v>13472</v>
      </c>
      <c r="E21">
        <v>13124</v>
      </c>
      <c r="F21">
        <v>12641</v>
      </c>
      <c r="G21">
        <v>12426</v>
      </c>
      <c r="H21">
        <v>11812</v>
      </c>
      <c r="I21">
        <v>12331</v>
      </c>
      <c r="K21">
        <f>SUM(C$17:C21)</f>
        <v>73110</v>
      </c>
      <c r="L21">
        <f>SUM(D$17:D21)</f>
        <v>71131</v>
      </c>
      <c r="M21">
        <f>SUM(E$17:E21)</f>
        <v>71703</v>
      </c>
      <c r="N21">
        <f>SUM(F$17:F21)</f>
        <v>74760</v>
      </c>
      <c r="O21">
        <f>SUM(G$17:G21)</f>
        <v>65532</v>
      </c>
      <c r="P21">
        <f>SUM(H$17:H21)</f>
        <v>69610</v>
      </c>
      <c r="Q21">
        <f>SUM(I$17:I21)</f>
        <v>66623</v>
      </c>
      <c r="R21">
        <f t="shared" si="10"/>
        <v>69610</v>
      </c>
      <c r="T21" t="s">
        <v>12</v>
      </c>
      <c r="U21">
        <f t="shared" si="11"/>
        <v>3500</v>
      </c>
      <c r="V21">
        <f t="shared" si="11"/>
        <v>1521</v>
      </c>
      <c r="W21">
        <f t="shared" si="11"/>
        <v>2093</v>
      </c>
      <c r="X21">
        <f t="shared" si="11"/>
        <v>5150</v>
      </c>
      <c r="Y21">
        <f t="shared" si="11"/>
        <v>-4078</v>
      </c>
      <c r="Z21">
        <f t="shared" si="11"/>
        <v>0</v>
      </c>
      <c r="AA21">
        <f t="shared" si="11"/>
        <v>-2987</v>
      </c>
    </row>
    <row r="22" spans="2:27">
      <c r="B22" t="s">
        <v>13</v>
      </c>
      <c r="C22">
        <v>13061</v>
      </c>
      <c r="D22">
        <v>13025</v>
      </c>
      <c r="E22">
        <v>12205</v>
      </c>
      <c r="F22">
        <v>11478</v>
      </c>
      <c r="G22">
        <v>11683</v>
      </c>
      <c r="H22">
        <v>11248</v>
      </c>
      <c r="I22">
        <v>11398</v>
      </c>
      <c r="K22">
        <f>SUM(C$17:C22)</f>
        <v>86171</v>
      </c>
      <c r="L22">
        <f>SUM(D$17:D22)</f>
        <v>84156</v>
      </c>
      <c r="M22">
        <f>SUM(E$17:E22)</f>
        <v>83908</v>
      </c>
      <c r="N22">
        <f>SUM(F$17:F22)</f>
        <v>86238</v>
      </c>
      <c r="O22">
        <f>SUM(G$17:G22)</f>
        <v>77215</v>
      </c>
      <c r="P22">
        <f>SUM(H$17:H22)</f>
        <v>80858</v>
      </c>
      <c r="Q22">
        <f>SUM(I$17:I22)</f>
        <v>78021</v>
      </c>
      <c r="R22">
        <f t="shared" si="10"/>
        <v>80858</v>
      </c>
      <c r="T22" t="s">
        <v>13</v>
      </c>
      <c r="U22">
        <f t="shared" si="11"/>
        <v>5313</v>
      </c>
      <c r="V22">
        <f t="shared" si="11"/>
        <v>3298</v>
      </c>
      <c r="W22">
        <f t="shared" si="11"/>
        <v>3050</v>
      </c>
      <c r="X22">
        <f t="shared" si="11"/>
        <v>5380</v>
      </c>
      <c r="Y22">
        <f t="shared" si="11"/>
        <v>-3643</v>
      </c>
      <c r="Z22">
        <f t="shared" si="11"/>
        <v>0</v>
      </c>
      <c r="AA22">
        <f t="shared" si="11"/>
        <v>-2837</v>
      </c>
    </row>
    <row r="23" spans="2:27">
      <c r="B23" t="s">
        <v>14</v>
      </c>
      <c r="C23">
        <v>12610</v>
      </c>
      <c r="D23">
        <v>13598</v>
      </c>
      <c r="E23">
        <v>12607</v>
      </c>
      <c r="F23">
        <v>11627</v>
      </c>
      <c r="G23">
        <v>12314</v>
      </c>
      <c r="H23">
        <v>12014</v>
      </c>
      <c r="I23">
        <v>11535</v>
      </c>
      <c r="K23">
        <f>SUM(C$17:C23)</f>
        <v>98781</v>
      </c>
      <c r="L23">
        <f>SUM(D$17:D23)</f>
        <v>97754</v>
      </c>
      <c r="M23">
        <f>SUM(E$17:E23)</f>
        <v>96515</v>
      </c>
      <c r="N23">
        <f>SUM(F$17:F23)</f>
        <v>97865</v>
      </c>
      <c r="O23">
        <f>SUM(G$17:G23)</f>
        <v>89529</v>
      </c>
      <c r="P23">
        <f>SUM(H$17:H23)</f>
        <v>92872</v>
      </c>
      <c r="Q23">
        <f>SUM(I$17:I23)</f>
        <v>89556</v>
      </c>
      <c r="R23">
        <f t="shared" si="10"/>
        <v>92872</v>
      </c>
      <c r="T23" t="s">
        <v>14</v>
      </c>
      <c r="U23">
        <f t="shared" si="11"/>
        <v>5909</v>
      </c>
      <c r="V23">
        <f t="shared" si="11"/>
        <v>4882</v>
      </c>
      <c r="W23">
        <f t="shared" si="11"/>
        <v>3643</v>
      </c>
      <c r="X23">
        <f t="shared" si="11"/>
        <v>4993</v>
      </c>
      <c r="Y23">
        <f t="shared" si="11"/>
        <v>-3343</v>
      </c>
      <c r="Z23">
        <f t="shared" si="11"/>
        <v>0</v>
      </c>
      <c r="AA23">
        <f t="shared" si="11"/>
        <v>-3316</v>
      </c>
    </row>
    <row r="24" spans="2:27">
      <c r="B24" t="s">
        <v>15</v>
      </c>
      <c r="D24">
        <v>13353</v>
      </c>
      <c r="E24">
        <v>12769</v>
      </c>
      <c r="F24">
        <v>12568</v>
      </c>
      <c r="G24">
        <v>11773</v>
      </c>
      <c r="H24">
        <v>11755</v>
      </c>
      <c r="I24">
        <v>11396</v>
      </c>
      <c r="L24">
        <f>SUM(D$17:D24)</f>
        <v>111107</v>
      </c>
      <c r="M24">
        <f>SUM(E$17:E24)</f>
        <v>109284</v>
      </c>
      <c r="N24">
        <f>SUM(F$17:F24)</f>
        <v>110433</v>
      </c>
      <c r="O24">
        <f>SUM(G$17:G24)</f>
        <v>101302</v>
      </c>
      <c r="P24">
        <f>SUM(H$17:H24)</f>
        <v>104627</v>
      </c>
      <c r="Q24">
        <f>SUM(I$17:I24)</f>
        <v>100952</v>
      </c>
      <c r="R24">
        <f t="shared" si="10"/>
        <v>104627</v>
      </c>
      <c r="T24" t="s">
        <v>15</v>
      </c>
      <c r="V24">
        <f t="shared" si="11"/>
        <v>6480</v>
      </c>
      <c r="W24">
        <f t="shared" si="11"/>
        <v>4657</v>
      </c>
      <c r="X24">
        <f t="shared" si="11"/>
        <v>5806</v>
      </c>
      <c r="Y24">
        <f t="shared" si="11"/>
        <v>-3325</v>
      </c>
      <c r="Z24">
        <f t="shared" si="11"/>
        <v>0</v>
      </c>
      <c r="AA24">
        <f t="shared" si="11"/>
        <v>-3675</v>
      </c>
    </row>
    <row r="25" spans="2:27">
      <c r="B25" t="s">
        <v>16</v>
      </c>
      <c r="D25">
        <v>12758</v>
      </c>
      <c r="E25">
        <v>12709</v>
      </c>
      <c r="F25">
        <v>11905</v>
      </c>
      <c r="G25">
        <v>11267</v>
      </c>
      <c r="H25">
        <v>11236</v>
      </c>
      <c r="I25">
        <v>11387</v>
      </c>
      <c r="L25">
        <f>SUM(D$17:D25)</f>
        <v>123865</v>
      </c>
      <c r="M25">
        <f>SUM(E$17:E25)</f>
        <v>121993</v>
      </c>
      <c r="N25">
        <f>SUM(F$17:F25)</f>
        <v>122338</v>
      </c>
      <c r="O25">
        <f>SUM(G$17:G25)</f>
        <v>112569</v>
      </c>
      <c r="P25">
        <f>SUM(H$17:H25)</f>
        <v>115863</v>
      </c>
      <c r="Q25">
        <f>SUM(I$17:I25)</f>
        <v>112339</v>
      </c>
      <c r="R25">
        <f t="shared" si="10"/>
        <v>115863</v>
      </c>
      <c r="T25" t="s">
        <v>16</v>
      </c>
      <c r="V25">
        <f t="shared" si="11"/>
        <v>8002</v>
      </c>
      <c r="W25">
        <f t="shared" si="11"/>
        <v>6130</v>
      </c>
      <c r="X25">
        <f t="shared" si="11"/>
        <v>6475</v>
      </c>
      <c r="Y25">
        <f t="shared" si="11"/>
        <v>-3294</v>
      </c>
      <c r="Z25">
        <f t="shared" si="11"/>
        <v>0</v>
      </c>
      <c r="AA25">
        <f t="shared" si="11"/>
        <v>-3524</v>
      </c>
    </row>
    <row r="26" spans="2:27">
      <c r="B26" t="s">
        <v>17</v>
      </c>
      <c r="D26">
        <v>14670</v>
      </c>
      <c r="E26">
        <v>14150</v>
      </c>
      <c r="F26">
        <v>14613</v>
      </c>
      <c r="G26">
        <v>12571</v>
      </c>
      <c r="H26">
        <v>12189</v>
      </c>
      <c r="I26">
        <v>11888</v>
      </c>
      <c r="L26">
        <f>SUM(D$17:D26)</f>
        <v>138535</v>
      </c>
      <c r="M26">
        <f>SUM(E$17:E26)</f>
        <v>136143</v>
      </c>
      <c r="N26">
        <f>SUM(F$17:F26)</f>
        <v>136951</v>
      </c>
      <c r="O26">
        <f>SUM(G$17:G26)</f>
        <v>125140</v>
      </c>
      <c r="P26">
        <f>SUM(H$17:H26)</f>
        <v>128052</v>
      </c>
      <c r="Q26">
        <f>SUM(I$17:I26)</f>
        <v>124227</v>
      </c>
      <c r="R26">
        <f t="shared" si="10"/>
        <v>128052</v>
      </c>
      <c r="T26" t="s">
        <v>17</v>
      </c>
      <c r="V26">
        <f t="shared" si="11"/>
        <v>10483</v>
      </c>
      <c r="W26">
        <f t="shared" si="11"/>
        <v>8091</v>
      </c>
      <c r="X26">
        <f t="shared" si="11"/>
        <v>8899</v>
      </c>
      <c r="Y26">
        <f t="shared" si="11"/>
        <v>-2912</v>
      </c>
      <c r="Z26">
        <f t="shared" si="11"/>
        <v>0</v>
      </c>
      <c r="AA26">
        <f t="shared" si="11"/>
        <v>-3825</v>
      </c>
    </row>
    <row r="27" spans="2:27">
      <c r="B27" t="s">
        <v>18</v>
      </c>
      <c r="D27">
        <v>14045</v>
      </c>
      <c r="E27">
        <v>16782</v>
      </c>
      <c r="F27">
        <v>14925</v>
      </c>
      <c r="G27">
        <v>13017</v>
      </c>
      <c r="H27">
        <v>12139</v>
      </c>
      <c r="I27">
        <v>12247</v>
      </c>
      <c r="L27">
        <f>SUM(D$17:D27)</f>
        <v>152580</v>
      </c>
      <c r="M27">
        <f>SUM(E$17:E27)</f>
        <v>152925</v>
      </c>
      <c r="N27">
        <f>SUM(F$17:F27)</f>
        <v>151876</v>
      </c>
      <c r="O27">
        <f>SUM(G$17:G27)</f>
        <v>138157</v>
      </c>
      <c r="P27">
        <f>SUM(H$17:H27)</f>
        <v>140191</v>
      </c>
      <c r="Q27">
        <f>SUM(I$17:I27)</f>
        <v>136474</v>
      </c>
      <c r="R27">
        <f t="shared" si="10"/>
        <v>140191</v>
      </c>
      <c r="T27" t="s">
        <v>18</v>
      </c>
      <c r="V27">
        <f t="shared" si="11"/>
        <v>12389</v>
      </c>
      <c r="W27">
        <f t="shared" si="11"/>
        <v>12734</v>
      </c>
      <c r="X27">
        <f t="shared" si="11"/>
        <v>11685</v>
      </c>
      <c r="Y27">
        <f t="shared" si="11"/>
        <v>-2034</v>
      </c>
      <c r="Z27">
        <f t="shared" si="11"/>
        <v>0</v>
      </c>
      <c r="AA27">
        <f t="shared" si="11"/>
        <v>-3717</v>
      </c>
    </row>
    <row r="28" spans="2:27">
      <c r="B28" t="s">
        <v>19</v>
      </c>
      <c r="D28">
        <v>17357</v>
      </c>
      <c r="E28">
        <v>18047</v>
      </c>
      <c r="F28">
        <v>16802</v>
      </c>
      <c r="G28">
        <v>13728</v>
      </c>
      <c r="H28">
        <v>13172</v>
      </c>
      <c r="I28">
        <v>13740</v>
      </c>
      <c r="L28">
        <f>SUM(D$17:D28)</f>
        <v>169937</v>
      </c>
      <c r="M28">
        <f>SUM(E$17:E28)</f>
        <v>170972</v>
      </c>
      <c r="N28">
        <f>SUM(F$17:F28)</f>
        <v>168678</v>
      </c>
      <c r="O28">
        <f>SUM(G$17:G28)</f>
        <v>151885</v>
      </c>
      <c r="P28">
        <f>SUM(H$17:H28)</f>
        <v>153363</v>
      </c>
      <c r="Q28">
        <f>SUM(I$17:I28)</f>
        <v>150214</v>
      </c>
      <c r="R28">
        <f t="shared" si="10"/>
        <v>153363</v>
      </c>
      <c r="T28" t="s">
        <v>19</v>
      </c>
      <c r="V28">
        <f t="shared" si="11"/>
        <v>16574</v>
      </c>
      <c r="W28">
        <f t="shared" si="11"/>
        <v>17609</v>
      </c>
      <c r="X28">
        <f t="shared" si="11"/>
        <v>15315</v>
      </c>
      <c r="Y28">
        <f t="shared" si="11"/>
        <v>-1478</v>
      </c>
      <c r="Z28">
        <f t="shared" si="11"/>
        <v>0</v>
      </c>
      <c r="AA28">
        <f t="shared" si="11"/>
        <v>-3149</v>
      </c>
    </row>
    <row r="30" spans="2:27">
      <c r="P30" s="2"/>
      <c r="Q30" s="2"/>
      <c r="R30" s="2"/>
    </row>
    <row r="31" spans="2:27">
      <c r="B31" s="3" t="s">
        <v>37</v>
      </c>
      <c r="C31" s="3"/>
    </row>
  </sheetData>
  <hyperlinks>
    <hyperlink ref="A1" location="home!A1" display="home" xr:uid="{250A840D-09A7-4B8A-982D-6B6C84B2CE36}"/>
    <hyperlink ref="B31" r:id="rId1" xr:uid="{9DA172C6-F794-4EF3-A1FC-5ED2D0A8D9DF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22E6E-5109-469E-B62E-9E066952FD34}">
  <dimension ref="A1:AD32"/>
  <sheetViews>
    <sheetView workbookViewId="0"/>
  </sheetViews>
  <sheetFormatPr baseColWidth="10" defaultRowHeight="15"/>
  <sheetData>
    <row r="1" spans="1:30">
      <c r="A1" s="3" t="s">
        <v>54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9204</v>
      </c>
      <c r="D2">
        <v>9446</v>
      </c>
      <c r="E2">
        <v>8656</v>
      </c>
      <c r="F2">
        <v>9668</v>
      </c>
      <c r="G2">
        <v>9946</v>
      </c>
      <c r="H2">
        <v>9766</v>
      </c>
      <c r="I2">
        <v>9843</v>
      </c>
      <c r="K2">
        <f>SUM(C$2:C2)</f>
        <v>9204</v>
      </c>
      <c r="L2">
        <f>SUM(D$2:D2)</f>
        <v>9446</v>
      </c>
      <c r="M2">
        <f>SUM(E$2:E2)</f>
        <v>8656</v>
      </c>
      <c r="N2">
        <f>SUM(F$2:F2)</f>
        <v>9668</v>
      </c>
      <c r="O2">
        <f>SUM(G$2:G2)</f>
        <v>9946</v>
      </c>
      <c r="P2">
        <f>SUM(H$2:H2)</f>
        <v>9766</v>
      </c>
      <c r="Q2">
        <f>SUM(I$2:I2)</f>
        <v>9843</v>
      </c>
      <c r="R2">
        <f>MEDIAN(M2:Q2)</f>
        <v>9766</v>
      </c>
      <c r="T2" t="s">
        <v>8</v>
      </c>
      <c r="U2">
        <f t="shared" ref="U2:V13" si="0">K2-$R2</f>
        <v>-562</v>
      </c>
      <c r="V2">
        <f t="shared" si="0"/>
        <v>-320</v>
      </c>
      <c r="W2">
        <f t="shared" ref="W2:W11" si="1">M2-$R2</f>
        <v>-1110</v>
      </c>
      <c r="X2">
        <f t="shared" ref="X2:X11" si="2">N2-$R2</f>
        <v>-98</v>
      </c>
      <c r="Y2">
        <f t="shared" ref="Y2:Y11" si="3">O2-$R2</f>
        <v>180</v>
      </c>
      <c r="Z2">
        <f t="shared" ref="Z2:Z11" si="4">P2-$R2</f>
        <v>0</v>
      </c>
      <c r="AA2">
        <f t="shared" ref="AA2:AA11" si="5">Q2-$R2</f>
        <v>77</v>
      </c>
      <c r="AC2">
        <f>MEDIAN($E2:$I2)</f>
        <v>9766</v>
      </c>
      <c r="AD2">
        <f>MEDIAN(F2:I2)</f>
        <v>9804.5</v>
      </c>
    </row>
    <row r="3" spans="1:30">
      <c r="B3" t="s">
        <v>9</v>
      </c>
      <c r="C3">
        <v>8523</v>
      </c>
      <c r="D3">
        <v>8914</v>
      </c>
      <c r="E3">
        <v>8689</v>
      </c>
      <c r="F3">
        <v>8684</v>
      </c>
      <c r="G3">
        <v>8784</v>
      </c>
      <c r="H3">
        <v>8618</v>
      </c>
      <c r="I3">
        <v>9189</v>
      </c>
      <c r="K3">
        <f>SUM(C$2:C3)</f>
        <v>17727</v>
      </c>
      <c r="L3">
        <f>SUM(D$2:D3)</f>
        <v>18360</v>
      </c>
      <c r="M3">
        <f>SUM(E$2:E3)</f>
        <v>17345</v>
      </c>
      <c r="N3">
        <f>SUM(F$2:F3)</f>
        <v>18352</v>
      </c>
      <c r="O3">
        <f>SUM(G$2:G3)</f>
        <v>18730</v>
      </c>
      <c r="P3">
        <f>SUM(H$2:H3)</f>
        <v>18384</v>
      </c>
      <c r="Q3">
        <f>SUM(I$2:I3)</f>
        <v>19032</v>
      </c>
      <c r="R3">
        <f t="shared" ref="R3:R13" si="6">MEDIAN(M3:Q3)</f>
        <v>18384</v>
      </c>
      <c r="T3" t="s">
        <v>9</v>
      </c>
      <c r="U3">
        <f t="shared" si="0"/>
        <v>-657</v>
      </c>
      <c r="V3">
        <f t="shared" si="0"/>
        <v>-24</v>
      </c>
      <c r="W3">
        <f t="shared" si="1"/>
        <v>-1039</v>
      </c>
      <c r="X3">
        <f t="shared" si="2"/>
        <v>-32</v>
      </c>
      <c r="Y3">
        <f t="shared" si="3"/>
        <v>346</v>
      </c>
      <c r="Z3">
        <f t="shared" si="4"/>
        <v>0</v>
      </c>
      <c r="AA3">
        <f t="shared" si="5"/>
        <v>648</v>
      </c>
      <c r="AC3">
        <f t="shared" ref="AC3:AC13" si="7">MEDIAN($E3:$I3)</f>
        <v>8689</v>
      </c>
      <c r="AD3">
        <f t="shared" ref="AD3:AD13" si="8">MEDIAN(F3:I3)</f>
        <v>8734</v>
      </c>
    </row>
    <row r="4" spans="1:30">
      <c r="B4" t="s">
        <v>10</v>
      </c>
      <c r="C4">
        <v>9452</v>
      </c>
      <c r="D4">
        <v>9639</v>
      </c>
      <c r="E4">
        <v>9990</v>
      </c>
      <c r="F4">
        <v>9687</v>
      </c>
      <c r="G4">
        <v>9247</v>
      </c>
      <c r="H4">
        <v>9626</v>
      </c>
      <c r="I4">
        <v>9639</v>
      </c>
      <c r="K4">
        <f>SUM(C$2:C4)</f>
        <v>27179</v>
      </c>
      <c r="L4">
        <f>SUM(D$2:D4)</f>
        <v>27999</v>
      </c>
      <c r="M4">
        <f>SUM(E$2:E4)</f>
        <v>27335</v>
      </c>
      <c r="N4">
        <f>SUM(F$2:F4)</f>
        <v>28039</v>
      </c>
      <c r="O4">
        <f>SUM(G$2:G4)</f>
        <v>27977</v>
      </c>
      <c r="P4">
        <f>SUM(H$2:H4)</f>
        <v>28010</v>
      </c>
      <c r="Q4">
        <f>SUM(I$2:I4)</f>
        <v>28671</v>
      </c>
      <c r="R4">
        <f t="shared" si="6"/>
        <v>28010</v>
      </c>
      <c r="T4" t="s">
        <v>10</v>
      </c>
      <c r="U4">
        <f t="shared" si="0"/>
        <v>-831</v>
      </c>
      <c r="V4">
        <f t="shared" si="0"/>
        <v>-11</v>
      </c>
      <c r="W4">
        <f t="shared" si="1"/>
        <v>-675</v>
      </c>
      <c r="X4">
        <f t="shared" si="2"/>
        <v>29</v>
      </c>
      <c r="Y4">
        <f t="shared" si="3"/>
        <v>-33</v>
      </c>
      <c r="Z4">
        <f t="shared" si="4"/>
        <v>0</v>
      </c>
      <c r="AA4">
        <f t="shared" si="5"/>
        <v>661</v>
      </c>
      <c r="AC4">
        <f t="shared" si="7"/>
        <v>9639</v>
      </c>
      <c r="AD4">
        <f t="shared" si="8"/>
        <v>9632.5</v>
      </c>
    </row>
    <row r="5" spans="1:30">
      <c r="B5" t="s">
        <v>11</v>
      </c>
      <c r="C5">
        <v>8999</v>
      </c>
      <c r="D5">
        <v>9214</v>
      </c>
      <c r="E5">
        <v>9684</v>
      </c>
      <c r="F5">
        <v>9493</v>
      </c>
      <c r="G5">
        <v>9574</v>
      </c>
      <c r="H5">
        <v>9434</v>
      </c>
      <c r="I5">
        <v>9480</v>
      </c>
      <c r="K5">
        <f>SUM(C$2:C5)</f>
        <v>36178</v>
      </c>
      <c r="L5">
        <f>SUM(D$2:D5)</f>
        <v>37213</v>
      </c>
      <c r="M5">
        <f>SUM(E$2:E5)</f>
        <v>37019</v>
      </c>
      <c r="N5">
        <f>SUM(F$2:F5)</f>
        <v>37532</v>
      </c>
      <c r="O5">
        <f>SUM(G$2:G5)</f>
        <v>37551</v>
      </c>
      <c r="P5">
        <f>SUM(H$2:H5)</f>
        <v>37444</v>
      </c>
      <c r="Q5">
        <f>SUM(I$2:I5)</f>
        <v>38151</v>
      </c>
      <c r="R5">
        <f t="shared" si="6"/>
        <v>37532</v>
      </c>
      <c r="T5" t="s">
        <v>11</v>
      </c>
      <c r="U5">
        <f t="shared" si="0"/>
        <v>-1354</v>
      </c>
      <c r="V5">
        <f t="shared" si="0"/>
        <v>-319</v>
      </c>
      <c r="W5">
        <f t="shared" si="1"/>
        <v>-513</v>
      </c>
      <c r="X5">
        <f t="shared" si="2"/>
        <v>0</v>
      </c>
      <c r="Y5">
        <f t="shared" si="3"/>
        <v>19</v>
      </c>
      <c r="Z5">
        <f t="shared" si="4"/>
        <v>-88</v>
      </c>
      <c r="AA5">
        <f t="shared" si="5"/>
        <v>619</v>
      </c>
      <c r="AC5">
        <f t="shared" si="7"/>
        <v>9493</v>
      </c>
      <c r="AD5">
        <f t="shared" si="8"/>
        <v>9486.5</v>
      </c>
    </row>
    <row r="6" spans="1:30">
      <c r="B6" t="s">
        <v>12</v>
      </c>
      <c r="C6">
        <v>9469</v>
      </c>
      <c r="D6">
        <v>9848</v>
      </c>
      <c r="E6">
        <v>9615</v>
      </c>
      <c r="F6">
        <v>9581</v>
      </c>
      <c r="G6">
        <v>9973</v>
      </c>
      <c r="H6">
        <v>10203</v>
      </c>
      <c r="I6">
        <v>10178</v>
      </c>
      <c r="K6">
        <f>SUM(C$2:C6)</f>
        <v>45647</v>
      </c>
      <c r="L6">
        <f>SUM(D$2:D6)</f>
        <v>47061</v>
      </c>
      <c r="M6">
        <f>SUM(E$2:E6)</f>
        <v>46634</v>
      </c>
      <c r="N6">
        <f>SUM(F$2:F6)</f>
        <v>47113</v>
      </c>
      <c r="O6">
        <f>SUM(G$2:G6)</f>
        <v>47524</v>
      </c>
      <c r="P6">
        <f>SUM(H$2:H6)</f>
        <v>47647</v>
      </c>
      <c r="Q6">
        <f>SUM(I$2:I6)</f>
        <v>48329</v>
      </c>
      <c r="R6">
        <f t="shared" si="6"/>
        <v>47524</v>
      </c>
      <c r="T6" t="s">
        <v>12</v>
      </c>
      <c r="U6">
        <f t="shared" si="0"/>
        <v>-1877</v>
      </c>
      <c r="V6">
        <f t="shared" si="0"/>
        <v>-463</v>
      </c>
      <c r="W6">
        <f t="shared" si="1"/>
        <v>-890</v>
      </c>
      <c r="X6">
        <f t="shared" si="2"/>
        <v>-411</v>
      </c>
      <c r="Y6">
        <f t="shared" si="3"/>
        <v>0</v>
      </c>
      <c r="Z6">
        <f t="shared" si="4"/>
        <v>123</v>
      </c>
      <c r="AA6">
        <f t="shared" si="5"/>
        <v>805</v>
      </c>
      <c r="AC6">
        <f t="shared" si="7"/>
        <v>9973</v>
      </c>
      <c r="AD6">
        <f t="shared" si="8"/>
        <v>10075.5</v>
      </c>
    </row>
    <row r="7" spans="1:30">
      <c r="B7" t="s">
        <v>13</v>
      </c>
      <c r="C7">
        <v>9448</v>
      </c>
      <c r="D7">
        <v>9688</v>
      </c>
      <c r="E7">
        <v>9946</v>
      </c>
      <c r="F7">
        <v>9752</v>
      </c>
      <c r="G7">
        <v>9847</v>
      </c>
      <c r="H7">
        <v>10007</v>
      </c>
      <c r="I7">
        <v>9874</v>
      </c>
      <c r="K7">
        <f>SUM(C$2:C7)</f>
        <v>55095</v>
      </c>
      <c r="L7">
        <f>SUM(D$2:D7)</f>
        <v>56749</v>
      </c>
      <c r="M7">
        <f>SUM(E$2:E7)</f>
        <v>56580</v>
      </c>
      <c r="N7">
        <f>SUM(F$2:F7)</f>
        <v>56865</v>
      </c>
      <c r="O7">
        <f>SUM(G$2:G7)</f>
        <v>57371</v>
      </c>
      <c r="P7">
        <f>SUM(H$2:H7)</f>
        <v>57654</v>
      </c>
      <c r="Q7">
        <f>SUM(I$2:I7)</f>
        <v>58203</v>
      </c>
      <c r="R7">
        <f t="shared" si="6"/>
        <v>57371</v>
      </c>
      <c r="T7" t="s">
        <v>13</v>
      </c>
      <c r="U7">
        <f t="shared" si="0"/>
        <v>-2276</v>
      </c>
      <c r="V7">
        <f t="shared" si="0"/>
        <v>-622</v>
      </c>
      <c r="W7">
        <f t="shared" si="1"/>
        <v>-791</v>
      </c>
      <c r="X7">
        <f t="shared" si="2"/>
        <v>-506</v>
      </c>
      <c r="Y7">
        <f t="shared" si="3"/>
        <v>0</v>
      </c>
      <c r="Z7">
        <f t="shared" si="4"/>
        <v>283</v>
      </c>
      <c r="AA7">
        <f t="shared" si="5"/>
        <v>832</v>
      </c>
      <c r="AC7">
        <f t="shared" si="7"/>
        <v>9874</v>
      </c>
      <c r="AD7">
        <f t="shared" si="8"/>
        <v>9860.5</v>
      </c>
    </row>
    <row r="8" spans="1:30">
      <c r="B8" t="s">
        <v>14</v>
      </c>
      <c r="C8">
        <v>9629</v>
      </c>
      <c r="D8">
        <v>9995</v>
      </c>
      <c r="E8">
        <v>10520</v>
      </c>
      <c r="F8">
        <v>10413</v>
      </c>
      <c r="G8">
        <v>10763</v>
      </c>
      <c r="H8">
        <v>10594</v>
      </c>
      <c r="I8">
        <v>10297</v>
      </c>
      <c r="K8">
        <f>SUM(C$2:C8)</f>
        <v>64724</v>
      </c>
      <c r="L8">
        <f>SUM(D$2:D8)</f>
        <v>66744</v>
      </c>
      <c r="M8">
        <f>SUM(E$2:E8)</f>
        <v>67100</v>
      </c>
      <c r="N8">
        <f>SUM(F$2:F8)</f>
        <v>67278</v>
      </c>
      <c r="O8">
        <f>SUM(G$2:G8)</f>
        <v>68134</v>
      </c>
      <c r="P8">
        <f>SUM(H$2:H8)</f>
        <v>68248</v>
      </c>
      <c r="Q8">
        <f>SUM(I$2:I8)</f>
        <v>68500</v>
      </c>
      <c r="R8">
        <f t="shared" si="6"/>
        <v>68134</v>
      </c>
      <c r="T8" t="s">
        <v>14</v>
      </c>
      <c r="U8">
        <f t="shared" si="0"/>
        <v>-3410</v>
      </c>
      <c r="V8">
        <f t="shared" si="0"/>
        <v>-1390</v>
      </c>
      <c r="W8">
        <f t="shared" si="1"/>
        <v>-1034</v>
      </c>
      <c r="X8">
        <f t="shared" si="2"/>
        <v>-856</v>
      </c>
      <c r="Y8">
        <f t="shared" si="3"/>
        <v>0</v>
      </c>
      <c r="Z8">
        <f t="shared" si="4"/>
        <v>114</v>
      </c>
      <c r="AA8">
        <f t="shared" si="5"/>
        <v>366</v>
      </c>
      <c r="AC8">
        <f t="shared" si="7"/>
        <v>10520</v>
      </c>
      <c r="AD8">
        <f t="shared" si="8"/>
        <v>10503.5</v>
      </c>
    </row>
    <row r="9" spans="1:30">
      <c r="B9" t="s">
        <v>15</v>
      </c>
      <c r="D9">
        <v>9846</v>
      </c>
      <c r="E9">
        <v>10321</v>
      </c>
      <c r="F9">
        <v>9769</v>
      </c>
      <c r="G9">
        <v>10241</v>
      </c>
      <c r="H9">
        <v>10555</v>
      </c>
      <c r="I9">
        <v>10725</v>
      </c>
      <c r="L9">
        <f>SUM(D$2:D9)</f>
        <v>76590</v>
      </c>
      <c r="M9">
        <f>SUM(E$2:E9)</f>
        <v>77421</v>
      </c>
      <c r="N9">
        <f>SUM(F$2:F9)</f>
        <v>77047</v>
      </c>
      <c r="O9">
        <f>SUM(G$2:G9)</f>
        <v>78375</v>
      </c>
      <c r="P9">
        <f>SUM(H$2:H9)</f>
        <v>78803</v>
      </c>
      <c r="Q9">
        <f>SUM(I$2:I9)</f>
        <v>79225</v>
      </c>
      <c r="R9">
        <f t="shared" si="6"/>
        <v>78375</v>
      </c>
      <c r="T9" t="s">
        <v>15</v>
      </c>
      <c r="V9">
        <f t="shared" si="0"/>
        <v>-1785</v>
      </c>
      <c r="W9">
        <f t="shared" si="1"/>
        <v>-954</v>
      </c>
      <c r="X9">
        <f t="shared" si="2"/>
        <v>-1328</v>
      </c>
      <c r="Y9">
        <f t="shared" si="3"/>
        <v>0</v>
      </c>
      <c r="Z9">
        <f t="shared" si="4"/>
        <v>428</v>
      </c>
      <c r="AA9">
        <f t="shared" si="5"/>
        <v>850</v>
      </c>
      <c r="AC9">
        <f t="shared" si="7"/>
        <v>10321</v>
      </c>
      <c r="AD9">
        <f t="shared" si="8"/>
        <v>10398</v>
      </c>
    </row>
    <row r="10" spans="1:30">
      <c r="B10" t="s">
        <v>16</v>
      </c>
      <c r="D10">
        <v>9732</v>
      </c>
      <c r="E10">
        <v>10588</v>
      </c>
      <c r="F10">
        <v>9706</v>
      </c>
      <c r="G10">
        <v>9936</v>
      </c>
      <c r="H10">
        <v>9879</v>
      </c>
      <c r="I10">
        <v>10206</v>
      </c>
      <c r="L10">
        <f>SUM(D$2:D10)</f>
        <v>86322</v>
      </c>
      <c r="M10">
        <f>SUM(E$2:E10)</f>
        <v>88009</v>
      </c>
      <c r="N10">
        <f>SUM(F$2:F10)</f>
        <v>86753</v>
      </c>
      <c r="O10">
        <f>SUM(G$2:G10)</f>
        <v>88311</v>
      </c>
      <c r="P10">
        <f>SUM(H$2:H10)</f>
        <v>88682</v>
      </c>
      <c r="Q10">
        <f>SUM(I$2:I10)</f>
        <v>89431</v>
      </c>
      <c r="R10">
        <f t="shared" si="6"/>
        <v>88311</v>
      </c>
      <c r="T10" t="s">
        <v>16</v>
      </c>
      <c r="V10">
        <f t="shared" si="0"/>
        <v>-1989</v>
      </c>
      <c r="W10">
        <f t="shared" si="1"/>
        <v>-302</v>
      </c>
      <c r="X10">
        <f t="shared" si="2"/>
        <v>-1558</v>
      </c>
      <c r="Y10">
        <f t="shared" si="3"/>
        <v>0</v>
      </c>
      <c r="Z10">
        <f t="shared" si="4"/>
        <v>371</v>
      </c>
      <c r="AA10">
        <f t="shared" si="5"/>
        <v>1120</v>
      </c>
      <c r="AC10">
        <f t="shared" si="7"/>
        <v>9936</v>
      </c>
      <c r="AD10">
        <f t="shared" si="8"/>
        <v>9907.5</v>
      </c>
    </row>
    <row r="11" spans="1:30">
      <c r="B11" t="s">
        <v>17</v>
      </c>
      <c r="D11">
        <v>9405</v>
      </c>
      <c r="E11">
        <v>10368</v>
      </c>
      <c r="F11">
        <v>9608</v>
      </c>
      <c r="G11">
        <v>10130</v>
      </c>
      <c r="H11">
        <v>10230</v>
      </c>
      <c r="I11">
        <v>10403</v>
      </c>
      <c r="L11">
        <f>SUM(D$2:D11)</f>
        <v>95727</v>
      </c>
      <c r="M11">
        <f>SUM(E$2:E11)</f>
        <v>98377</v>
      </c>
      <c r="N11">
        <f>SUM(F$2:F11)</f>
        <v>96361</v>
      </c>
      <c r="O11">
        <f>SUM(G$2:G11)</f>
        <v>98441</v>
      </c>
      <c r="P11">
        <f>SUM(H$2:H11)</f>
        <v>98912</v>
      </c>
      <c r="Q11">
        <f>SUM(I$2:I11)</f>
        <v>99834</v>
      </c>
      <c r="R11">
        <f t="shared" si="6"/>
        <v>98441</v>
      </c>
      <c r="T11" t="s">
        <v>17</v>
      </c>
      <c r="V11">
        <f t="shared" si="0"/>
        <v>-2714</v>
      </c>
      <c r="W11">
        <f t="shared" si="1"/>
        <v>-64</v>
      </c>
      <c r="X11">
        <f t="shared" si="2"/>
        <v>-2080</v>
      </c>
      <c r="Y11">
        <f t="shared" si="3"/>
        <v>0</v>
      </c>
      <c r="Z11">
        <f t="shared" si="4"/>
        <v>471</v>
      </c>
      <c r="AA11">
        <f t="shared" si="5"/>
        <v>1393</v>
      </c>
      <c r="AC11">
        <f t="shared" si="7"/>
        <v>10230</v>
      </c>
      <c r="AD11">
        <f t="shared" si="8"/>
        <v>10180</v>
      </c>
    </row>
    <row r="12" spans="1:30">
      <c r="B12" t="s">
        <v>18</v>
      </c>
      <c r="D12">
        <v>8893</v>
      </c>
      <c r="E12">
        <v>9628</v>
      </c>
      <c r="F12">
        <v>8733</v>
      </c>
      <c r="G12">
        <v>9334</v>
      </c>
      <c r="H12">
        <v>9429</v>
      </c>
      <c r="I12">
        <v>9464</v>
      </c>
      <c r="L12">
        <f>SUM(D$2:D12)</f>
        <v>104620</v>
      </c>
      <c r="M12">
        <f>SUM(E$2:E12)</f>
        <v>108005</v>
      </c>
      <c r="N12">
        <f>SUM(F$2:F12)</f>
        <v>105094</v>
      </c>
      <c r="O12">
        <f>SUM(G$2:G12)</f>
        <v>107775</v>
      </c>
      <c r="P12">
        <f>SUM(H$2:H12)</f>
        <v>108341</v>
      </c>
      <c r="Q12">
        <f>SUM(I$2:I12)</f>
        <v>109298</v>
      </c>
      <c r="R12">
        <f t="shared" si="6"/>
        <v>108005</v>
      </c>
      <c r="T12" t="s">
        <v>18</v>
      </c>
      <c r="V12">
        <f t="shared" si="0"/>
        <v>-3385</v>
      </c>
      <c r="W12">
        <f t="shared" ref="W12:AA13" si="9">M12-$R12</f>
        <v>0</v>
      </c>
      <c r="X12">
        <f t="shared" si="9"/>
        <v>-2911</v>
      </c>
      <c r="Y12">
        <f t="shared" si="9"/>
        <v>-230</v>
      </c>
      <c r="Z12">
        <f t="shared" si="9"/>
        <v>336</v>
      </c>
      <c r="AA12">
        <f t="shared" si="9"/>
        <v>1293</v>
      </c>
      <c r="AC12">
        <f t="shared" si="7"/>
        <v>9429</v>
      </c>
      <c r="AD12">
        <f t="shared" si="8"/>
        <v>9381.5</v>
      </c>
    </row>
    <row r="13" spans="1:30">
      <c r="B13" t="s">
        <v>19</v>
      </c>
      <c r="D13">
        <v>8973</v>
      </c>
      <c r="E13">
        <v>9909</v>
      </c>
      <c r="F13">
        <v>8645</v>
      </c>
      <c r="G13">
        <v>9328</v>
      </c>
      <c r="H13">
        <v>9459</v>
      </c>
      <c r="I13">
        <v>9804</v>
      </c>
      <c r="L13">
        <f>SUM(D$2:D13)</f>
        <v>113593</v>
      </c>
      <c r="M13">
        <f>SUM(E$2:E13)</f>
        <v>117914</v>
      </c>
      <c r="N13">
        <f>SUM(F$2:F13)</f>
        <v>113739</v>
      </c>
      <c r="O13">
        <f>SUM(G$2:G13)</f>
        <v>117103</v>
      </c>
      <c r="P13">
        <f>SUM(H$2:H13)</f>
        <v>117800</v>
      </c>
      <c r="Q13">
        <f>SUM(I$2:I13)</f>
        <v>119102</v>
      </c>
      <c r="R13">
        <f t="shared" si="6"/>
        <v>117800</v>
      </c>
      <c r="T13" t="s">
        <v>19</v>
      </c>
      <c r="V13">
        <f t="shared" si="0"/>
        <v>-4207</v>
      </c>
      <c r="W13">
        <f t="shared" si="9"/>
        <v>114</v>
      </c>
      <c r="X13">
        <f t="shared" si="9"/>
        <v>-4061</v>
      </c>
      <c r="Y13">
        <f t="shared" si="9"/>
        <v>-697</v>
      </c>
      <c r="Z13">
        <f t="shared" si="9"/>
        <v>0</v>
      </c>
      <c r="AA13">
        <f t="shared" si="9"/>
        <v>1302</v>
      </c>
      <c r="AC13">
        <f t="shared" si="7"/>
        <v>9459</v>
      </c>
      <c r="AD13">
        <f t="shared" si="8"/>
        <v>9393.5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D17">
        <v>10477</v>
      </c>
      <c r="E17">
        <v>10698</v>
      </c>
      <c r="F17">
        <v>10217</v>
      </c>
      <c r="G17">
        <v>10468</v>
      </c>
      <c r="H17">
        <v>1036</v>
      </c>
      <c r="I17">
        <v>11828</v>
      </c>
      <c r="K17">
        <f>SUM(C$17:C17)</f>
        <v>0</v>
      </c>
      <c r="L17">
        <f>SUM(D$17:D17)</f>
        <v>10477</v>
      </c>
      <c r="M17">
        <f>SUM(E$17:E17)</f>
        <v>10698</v>
      </c>
      <c r="N17">
        <f>SUM(F$17:F17)</f>
        <v>10217</v>
      </c>
      <c r="O17">
        <f>SUM(G$17:G17)</f>
        <v>10468</v>
      </c>
      <c r="P17">
        <f>SUM(H$17:H17)</f>
        <v>1036</v>
      </c>
      <c r="Q17">
        <f>SUM(I$17:I17)</f>
        <v>11828</v>
      </c>
      <c r="R17">
        <f t="shared" ref="R17:R28" si="10">MEDIAN(M17:Q17)</f>
        <v>10468</v>
      </c>
      <c r="T17" t="s">
        <v>8</v>
      </c>
      <c r="U17">
        <f t="shared" ref="U17:AA28" si="11">K17-$R17</f>
        <v>-10468</v>
      </c>
      <c r="V17">
        <f t="shared" si="11"/>
        <v>9</v>
      </c>
      <c r="W17">
        <f t="shared" si="11"/>
        <v>230</v>
      </c>
      <c r="X17">
        <f t="shared" si="11"/>
        <v>-251</v>
      </c>
      <c r="Y17">
        <f t="shared" si="11"/>
        <v>0</v>
      </c>
      <c r="Z17">
        <f t="shared" si="11"/>
        <v>-9432</v>
      </c>
      <c r="AA17">
        <f t="shared" si="11"/>
        <v>1360</v>
      </c>
    </row>
    <row r="18" spans="2:27">
      <c r="B18" t="s">
        <v>9</v>
      </c>
      <c r="D18">
        <v>9862</v>
      </c>
      <c r="E18">
        <v>8952</v>
      </c>
      <c r="F18">
        <v>9387</v>
      </c>
      <c r="G18">
        <v>9766</v>
      </c>
      <c r="H18">
        <v>10089</v>
      </c>
      <c r="I18">
        <v>10516</v>
      </c>
      <c r="L18">
        <f>SUM(D$17:D18)</f>
        <v>20339</v>
      </c>
      <c r="M18">
        <f>SUM(E$17:E18)</f>
        <v>19650</v>
      </c>
      <c r="N18">
        <f>SUM(F$17:F18)</f>
        <v>19604</v>
      </c>
      <c r="O18">
        <f>SUM(G$17:G18)</f>
        <v>20234</v>
      </c>
      <c r="P18">
        <f>SUM(H$17:H18)</f>
        <v>11125</v>
      </c>
      <c r="Q18">
        <f>SUM(I$17:I18)</f>
        <v>22344</v>
      </c>
      <c r="R18">
        <f t="shared" si="10"/>
        <v>19650</v>
      </c>
      <c r="T18" t="s">
        <v>9</v>
      </c>
      <c r="V18">
        <f t="shared" si="11"/>
        <v>689</v>
      </c>
      <c r="W18">
        <f t="shared" si="11"/>
        <v>0</v>
      </c>
      <c r="X18">
        <f t="shared" si="11"/>
        <v>-46</v>
      </c>
      <c r="Y18">
        <f t="shared" si="11"/>
        <v>584</v>
      </c>
      <c r="Z18">
        <f t="shared" si="11"/>
        <v>-8525</v>
      </c>
      <c r="AA18">
        <f t="shared" si="11"/>
        <v>2694</v>
      </c>
    </row>
    <row r="19" spans="2:27">
      <c r="B19" t="s">
        <v>10</v>
      </c>
      <c r="D19">
        <v>10538</v>
      </c>
      <c r="E19">
        <v>9349</v>
      </c>
      <c r="F19">
        <v>11586</v>
      </c>
      <c r="G19">
        <v>9998</v>
      </c>
      <c r="H19">
        <v>12202</v>
      </c>
      <c r="I19">
        <v>9419</v>
      </c>
      <c r="L19">
        <f>SUM(D$17:D19)</f>
        <v>30877</v>
      </c>
      <c r="M19">
        <f>SUM(E$17:E19)</f>
        <v>28999</v>
      </c>
      <c r="N19">
        <f>SUM(F$17:F19)</f>
        <v>31190</v>
      </c>
      <c r="O19">
        <f>SUM(G$17:G19)</f>
        <v>30232</v>
      </c>
      <c r="P19">
        <f>SUM(H$17:H19)</f>
        <v>23327</v>
      </c>
      <c r="Q19">
        <f>SUM(I$17:I19)</f>
        <v>31763</v>
      </c>
      <c r="R19">
        <f t="shared" si="10"/>
        <v>30232</v>
      </c>
      <c r="T19" t="s">
        <v>10</v>
      </c>
      <c r="V19">
        <f t="shared" si="11"/>
        <v>645</v>
      </c>
      <c r="W19">
        <f t="shared" si="11"/>
        <v>-1233</v>
      </c>
      <c r="X19">
        <f t="shared" si="11"/>
        <v>958</v>
      </c>
      <c r="Y19">
        <f t="shared" si="11"/>
        <v>0</v>
      </c>
      <c r="Z19">
        <f t="shared" si="11"/>
        <v>-6905</v>
      </c>
      <c r="AA19">
        <f t="shared" si="11"/>
        <v>1531</v>
      </c>
    </row>
    <row r="20" spans="2:27">
      <c r="B20" t="s">
        <v>11</v>
      </c>
      <c r="D20">
        <v>10313</v>
      </c>
      <c r="E20">
        <v>9468</v>
      </c>
      <c r="F20">
        <v>15449</v>
      </c>
      <c r="G20">
        <v>8901</v>
      </c>
      <c r="H20">
        <v>8971</v>
      </c>
      <c r="I20">
        <v>8459</v>
      </c>
      <c r="L20">
        <f>SUM(D$17:D20)</f>
        <v>41190</v>
      </c>
      <c r="M20">
        <f>SUM(E$17:E20)</f>
        <v>38467</v>
      </c>
      <c r="N20">
        <f>SUM(F$17:F20)</f>
        <v>46639</v>
      </c>
      <c r="O20">
        <f>SUM(G$17:G20)</f>
        <v>39133</v>
      </c>
      <c r="P20">
        <f>SUM(H$17:H20)</f>
        <v>32298</v>
      </c>
      <c r="Q20">
        <f>SUM(I$17:I20)</f>
        <v>40222</v>
      </c>
      <c r="R20">
        <f t="shared" si="10"/>
        <v>39133</v>
      </c>
      <c r="T20" t="s">
        <v>11</v>
      </c>
      <c r="V20">
        <f t="shared" si="11"/>
        <v>2057</v>
      </c>
      <c r="W20">
        <f t="shared" si="11"/>
        <v>-666</v>
      </c>
      <c r="X20">
        <f t="shared" si="11"/>
        <v>7506</v>
      </c>
      <c r="Y20">
        <f t="shared" si="11"/>
        <v>0</v>
      </c>
      <c r="Z20">
        <f t="shared" si="11"/>
        <v>-6835</v>
      </c>
      <c r="AA20">
        <f t="shared" si="11"/>
        <v>1089</v>
      </c>
    </row>
    <row r="21" spans="2:27">
      <c r="B21" t="s">
        <v>12</v>
      </c>
      <c r="D21">
        <v>9151</v>
      </c>
      <c r="E21">
        <v>9201</v>
      </c>
      <c r="F21">
        <v>9449</v>
      </c>
      <c r="G21">
        <v>8829</v>
      </c>
      <c r="H21">
        <v>8559</v>
      </c>
      <c r="I21">
        <v>9097</v>
      </c>
      <c r="L21">
        <f>SUM(D$17:D21)</f>
        <v>50341</v>
      </c>
      <c r="M21">
        <f>SUM(E$17:E21)</f>
        <v>47668</v>
      </c>
      <c r="N21">
        <f>SUM(F$17:F21)</f>
        <v>56088</v>
      </c>
      <c r="O21">
        <f>SUM(G$17:G21)</f>
        <v>47962</v>
      </c>
      <c r="P21">
        <f>SUM(H$17:H21)</f>
        <v>40857</v>
      </c>
      <c r="Q21">
        <f>SUM(I$17:I21)</f>
        <v>49319</v>
      </c>
      <c r="R21">
        <f t="shared" si="10"/>
        <v>47962</v>
      </c>
      <c r="T21" t="s">
        <v>12</v>
      </c>
      <c r="V21">
        <f t="shared" si="11"/>
        <v>2379</v>
      </c>
      <c r="W21">
        <f t="shared" si="11"/>
        <v>-294</v>
      </c>
      <c r="X21">
        <f t="shared" si="11"/>
        <v>8126</v>
      </c>
      <c r="Y21">
        <f t="shared" si="11"/>
        <v>0</v>
      </c>
      <c r="Z21">
        <f t="shared" si="11"/>
        <v>-7105</v>
      </c>
      <c r="AA21">
        <f t="shared" si="11"/>
        <v>1357</v>
      </c>
    </row>
    <row r="22" spans="2:27">
      <c r="B22" t="s">
        <v>13</v>
      </c>
      <c r="D22">
        <v>8726</v>
      </c>
      <c r="E22">
        <v>815</v>
      </c>
      <c r="F22">
        <v>7992</v>
      </c>
      <c r="G22">
        <v>8276</v>
      </c>
      <c r="H22">
        <v>7793</v>
      </c>
      <c r="I22">
        <v>8221</v>
      </c>
      <c r="L22">
        <f>SUM(D$17:D22)</f>
        <v>59067</v>
      </c>
      <c r="M22">
        <f>SUM(E$17:E22)</f>
        <v>48483</v>
      </c>
      <c r="N22">
        <f>SUM(F$17:F22)</f>
        <v>64080</v>
      </c>
      <c r="O22">
        <f>SUM(G$17:G22)</f>
        <v>56238</v>
      </c>
      <c r="P22">
        <f>SUM(H$17:H22)</f>
        <v>48650</v>
      </c>
      <c r="Q22">
        <f>SUM(I$17:I22)</f>
        <v>57540</v>
      </c>
      <c r="R22">
        <f t="shared" si="10"/>
        <v>56238</v>
      </c>
      <c r="T22" t="s">
        <v>13</v>
      </c>
      <c r="V22">
        <f t="shared" si="11"/>
        <v>2829</v>
      </c>
      <c r="W22">
        <f t="shared" si="11"/>
        <v>-7755</v>
      </c>
      <c r="X22">
        <f t="shared" si="11"/>
        <v>7842</v>
      </c>
      <c r="Y22">
        <f t="shared" si="11"/>
        <v>0</v>
      </c>
      <c r="Z22">
        <f t="shared" si="11"/>
        <v>-7588</v>
      </c>
      <c r="AA22">
        <f t="shared" si="11"/>
        <v>1302</v>
      </c>
    </row>
    <row r="23" spans="2:27">
      <c r="B23" t="s">
        <v>14</v>
      </c>
      <c r="D23">
        <v>9017</v>
      </c>
      <c r="E23">
        <v>8467</v>
      </c>
      <c r="F23">
        <v>8004</v>
      </c>
      <c r="G23">
        <v>8755</v>
      </c>
      <c r="H23">
        <v>8918</v>
      </c>
      <c r="I23">
        <v>8227</v>
      </c>
      <c r="L23">
        <f>SUM(D$17:D23)</f>
        <v>68084</v>
      </c>
      <c r="M23">
        <f>SUM(E$17:E23)</f>
        <v>56950</v>
      </c>
      <c r="N23">
        <f>SUM(F$17:F23)</f>
        <v>72084</v>
      </c>
      <c r="O23">
        <f>SUM(G$17:G23)</f>
        <v>64993</v>
      </c>
      <c r="P23">
        <f>SUM(H$17:H23)</f>
        <v>57568</v>
      </c>
      <c r="Q23">
        <f>SUM(I$17:I23)</f>
        <v>65767</v>
      </c>
      <c r="R23">
        <f t="shared" si="10"/>
        <v>64993</v>
      </c>
      <c r="T23" t="s">
        <v>14</v>
      </c>
      <c r="V23">
        <f t="shared" si="11"/>
        <v>3091</v>
      </c>
      <c r="W23">
        <f t="shared" si="11"/>
        <v>-8043</v>
      </c>
      <c r="X23">
        <f t="shared" si="11"/>
        <v>7091</v>
      </c>
      <c r="Y23">
        <f t="shared" si="11"/>
        <v>0</v>
      </c>
      <c r="Z23">
        <f t="shared" si="11"/>
        <v>-7425</v>
      </c>
      <c r="AA23">
        <f t="shared" si="11"/>
        <v>774</v>
      </c>
    </row>
    <row r="24" spans="2:27">
      <c r="B24" t="s">
        <v>15</v>
      </c>
      <c r="D24">
        <v>9196</v>
      </c>
      <c r="E24">
        <v>8274</v>
      </c>
      <c r="F24">
        <v>9847</v>
      </c>
      <c r="G24">
        <v>8242</v>
      </c>
      <c r="H24">
        <v>8499</v>
      </c>
      <c r="I24">
        <v>8236</v>
      </c>
      <c r="L24">
        <f>SUM(D$17:D24)</f>
        <v>77280</v>
      </c>
      <c r="M24">
        <f>SUM(E$17:E24)</f>
        <v>65224</v>
      </c>
      <c r="N24">
        <f>SUM(F$17:F24)</f>
        <v>81931</v>
      </c>
      <c r="O24">
        <f>SUM(G$17:G24)</f>
        <v>73235</v>
      </c>
      <c r="P24">
        <f>SUM(H$17:H24)</f>
        <v>66067</v>
      </c>
      <c r="Q24">
        <f>SUM(I$17:I24)</f>
        <v>74003</v>
      </c>
      <c r="R24">
        <f t="shared" si="10"/>
        <v>73235</v>
      </c>
      <c r="T24" t="s">
        <v>15</v>
      </c>
      <c r="V24">
        <f t="shared" si="11"/>
        <v>4045</v>
      </c>
      <c r="W24">
        <f t="shared" si="11"/>
        <v>-8011</v>
      </c>
      <c r="X24">
        <f t="shared" si="11"/>
        <v>8696</v>
      </c>
      <c r="Y24">
        <f t="shared" si="11"/>
        <v>0</v>
      </c>
      <c r="Z24">
        <f t="shared" si="11"/>
        <v>-7168</v>
      </c>
      <c r="AA24">
        <f t="shared" si="11"/>
        <v>768</v>
      </c>
    </row>
    <row r="25" spans="2:27">
      <c r="B25" t="s">
        <v>16</v>
      </c>
      <c r="D25">
        <v>8617</v>
      </c>
      <c r="E25">
        <v>8309</v>
      </c>
      <c r="F25">
        <v>8189</v>
      </c>
      <c r="G25">
        <v>8003</v>
      </c>
      <c r="H25">
        <v>8044</v>
      </c>
      <c r="I25">
        <v>8108</v>
      </c>
      <c r="L25">
        <f>SUM(D$17:D25)</f>
        <v>85897</v>
      </c>
      <c r="M25">
        <f>SUM(E$17:E25)</f>
        <v>73533</v>
      </c>
      <c r="N25">
        <f>SUM(F$17:F25)</f>
        <v>90120</v>
      </c>
      <c r="O25">
        <f>SUM(G$17:G25)</f>
        <v>81238</v>
      </c>
      <c r="P25">
        <f>SUM(H$17:H25)</f>
        <v>74111</v>
      </c>
      <c r="Q25">
        <f>SUM(I$17:I25)</f>
        <v>82111</v>
      </c>
      <c r="R25">
        <f t="shared" si="10"/>
        <v>81238</v>
      </c>
      <c r="T25" t="s">
        <v>16</v>
      </c>
      <c r="V25">
        <f t="shared" si="11"/>
        <v>4659</v>
      </c>
      <c r="W25">
        <f t="shared" si="11"/>
        <v>-7705</v>
      </c>
      <c r="X25">
        <f t="shared" si="11"/>
        <v>8882</v>
      </c>
      <c r="Y25">
        <f t="shared" si="11"/>
        <v>0</v>
      </c>
      <c r="Z25">
        <f t="shared" si="11"/>
        <v>-7127</v>
      </c>
      <c r="AA25">
        <f t="shared" si="11"/>
        <v>873</v>
      </c>
    </row>
    <row r="26" spans="2:27">
      <c r="B26" t="s">
        <v>17</v>
      </c>
      <c r="D26">
        <v>9632</v>
      </c>
      <c r="E26">
        <v>9772</v>
      </c>
      <c r="F26">
        <v>10752</v>
      </c>
      <c r="G26">
        <v>8888</v>
      </c>
      <c r="H26">
        <v>8666</v>
      </c>
      <c r="I26">
        <v>8769</v>
      </c>
      <c r="L26">
        <f>SUM(D$17:D26)</f>
        <v>95529</v>
      </c>
      <c r="M26">
        <f>SUM(E$17:E26)</f>
        <v>83305</v>
      </c>
      <c r="N26">
        <f>SUM(F$17:F26)</f>
        <v>100872</v>
      </c>
      <c r="O26">
        <f>SUM(G$17:G26)</f>
        <v>90126</v>
      </c>
      <c r="P26">
        <f>SUM(H$17:H26)</f>
        <v>82777</v>
      </c>
      <c r="Q26">
        <f>SUM(I$17:I26)</f>
        <v>90880</v>
      </c>
      <c r="R26">
        <f t="shared" si="10"/>
        <v>90126</v>
      </c>
      <c r="T26" t="s">
        <v>17</v>
      </c>
      <c r="V26">
        <f t="shared" si="11"/>
        <v>5403</v>
      </c>
      <c r="W26">
        <f t="shared" si="11"/>
        <v>-6821</v>
      </c>
      <c r="X26">
        <f t="shared" si="11"/>
        <v>10746</v>
      </c>
      <c r="Y26">
        <f t="shared" si="11"/>
        <v>0</v>
      </c>
      <c r="Z26">
        <f t="shared" si="11"/>
        <v>-7349</v>
      </c>
      <c r="AA26">
        <f t="shared" si="11"/>
        <v>754</v>
      </c>
    </row>
    <row r="27" spans="2:27">
      <c r="B27" t="s">
        <v>18</v>
      </c>
      <c r="D27">
        <v>9006</v>
      </c>
      <c r="E27">
        <v>10304</v>
      </c>
      <c r="F27">
        <v>14035</v>
      </c>
      <c r="G27">
        <v>8867</v>
      </c>
      <c r="H27">
        <v>8729</v>
      </c>
      <c r="I27">
        <v>8638</v>
      </c>
      <c r="L27">
        <f>SUM(D$17:D27)</f>
        <v>104535</v>
      </c>
      <c r="M27">
        <f>SUM(E$17:E27)</f>
        <v>93609</v>
      </c>
      <c r="N27">
        <f>SUM(F$17:F27)</f>
        <v>114907</v>
      </c>
      <c r="O27">
        <f>SUM(G$17:G27)</f>
        <v>98993</v>
      </c>
      <c r="P27">
        <f>SUM(H$17:H27)</f>
        <v>91506</v>
      </c>
      <c r="Q27">
        <f>SUM(I$17:I27)</f>
        <v>99518</v>
      </c>
      <c r="R27">
        <f t="shared" si="10"/>
        <v>98993</v>
      </c>
      <c r="T27" t="s">
        <v>18</v>
      </c>
      <c r="V27">
        <f t="shared" si="11"/>
        <v>5542</v>
      </c>
      <c r="W27">
        <f t="shared" si="11"/>
        <v>-5384</v>
      </c>
      <c r="X27">
        <f t="shared" si="11"/>
        <v>15914</v>
      </c>
      <c r="Y27">
        <f t="shared" si="11"/>
        <v>0</v>
      </c>
      <c r="Z27">
        <f t="shared" si="11"/>
        <v>-7487</v>
      </c>
      <c r="AA27">
        <f t="shared" si="11"/>
        <v>525</v>
      </c>
    </row>
    <row r="28" spans="2:27">
      <c r="B28" t="s">
        <v>19</v>
      </c>
      <c r="D28">
        <v>11869</v>
      </c>
      <c r="E28">
        <v>11347</v>
      </c>
      <c r="F28">
        <v>11943</v>
      </c>
      <c r="G28">
        <v>9752</v>
      </c>
      <c r="H28">
        <v>9815</v>
      </c>
      <c r="I28">
        <v>10111</v>
      </c>
      <c r="L28">
        <f>SUM(D$17:D28)</f>
        <v>116404</v>
      </c>
      <c r="M28">
        <f>SUM(E$17:E28)</f>
        <v>104956</v>
      </c>
      <c r="N28">
        <f>SUM(F$17:F28)</f>
        <v>126850</v>
      </c>
      <c r="O28">
        <f>SUM(G$17:G28)</f>
        <v>108745</v>
      </c>
      <c r="P28">
        <f>SUM(H$17:H28)</f>
        <v>101321</v>
      </c>
      <c r="Q28">
        <f>SUM(I$17:I28)</f>
        <v>109629</v>
      </c>
      <c r="R28">
        <f t="shared" si="10"/>
        <v>108745</v>
      </c>
      <c r="T28" t="s">
        <v>19</v>
      </c>
      <c r="V28">
        <f t="shared" si="11"/>
        <v>7659</v>
      </c>
      <c r="W28">
        <f t="shared" si="11"/>
        <v>-3789</v>
      </c>
      <c r="X28">
        <f t="shared" si="11"/>
        <v>18105</v>
      </c>
      <c r="Y28">
        <f t="shared" si="11"/>
        <v>0</v>
      </c>
      <c r="Z28">
        <f t="shared" si="11"/>
        <v>-7424</v>
      </c>
      <c r="AA28">
        <f t="shared" si="11"/>
        <v>884</v>
      </c>
    </row>
    <row r="31" spans="2:27">
      <c r="B31" s="3" t="s">
        <v>23</v>
      </c>
      <c r="C31" s="3"/>
    </row>
    <row r="32" spans="2:27">
      <c r="B32" s="3" t="s">
        <v>62</v>
      </c>
      <c r="C32" s="3"/>
    </row>
  </sheetData>
  <hyperlinks>
    <hyperlink ref="A1" location="home!A1" display="home" xr:uid="{DA9F1385-86D2-4DFB-8D06-3B14ADB06753}"/>
    <hyperlink ref="B31" r:id="rId1" xr:uid="{C9A72C62-DF03-4987-86B9-2330D542A86B}"/>
    <hyperlink ref="B32" r:id="rId2" xr:uid="{A1693E0F-B86C-446E-ADA7-D119A8F66D9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6D49-A621-4A7A-A8C8-C4C863707C66}">
  <dimension ref="A1:AD34"/>
  <sheetViews>
    <sheetView workbookViewId="0"/>
  </sheetViews>
  <sheetFormatPr baseColWidth="10" defaultRowHeight="15"/>
  <sheetData>
    <row r="1" spans="1:30">
      <c r="A1" s="3" t="s">
        <v>54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4092</v>
      </c>
      <c r="D2">
        <v>4329</v>
      </c>
      <c r="E2">
        <v>4564</v>
      </c>
      <c r="F2">
        <v>4331</v>
      </c>
      <c r="G2">
        <v>4629</v>
      </c>
      <c r="H2">
        <v>4471</v>
      </c>
      <c r="I2">
        <v>4658</v>
      </c>
      <c r="K2">
        <f>SUM(C$2:C2)</f>
        <v>4092</v>
      </c>
      <c r="L2">
        <f>SUM(D$2:D2)</f>
        <v>4329</v>
      </c>
      <c r="M2">
        <f>SUM(E$2:E2)</f>
        <v>4564</v>
      </c>
      <c r="N2">
        <f>SUM(F$2:F2)</f>
        <v>4331</v>
      </c>
      <c r="O2">
        <f>SUM(G$2:G2)</f>
        <v>4629</v>
      </c>
      <c r="P2">
        <f>SUM(H$2:H2)</f>
        <v>4471</v>
      </c>
      <c r="Q2">
        <f>SUM(I$2:I2)</f>
        <v>4658</v>
      </c>
      <c r="R2">
        <f>MEDIAN(M2:Q2)</f>
        <v>4564</v>
      </c>
      <c r="T2" t="s">
        <v>8</v>
      </c>
      <c r="U2">
        <f t="shared" ref="U2:V13" si="0">K2-$R2</f>
        <v>-472</v>
      </c>
      <c r="V2">
        <f t="shared" si="0"/>
        <v>-235</v>
      </c>
      <c r="W2">
        <f t="shared" ref="W2:W10" si="1">M2-$R2</f>
        <v>0</v>
      </c>
      <c r="X2">
        <f t="shared" ref="X2:X10" si="2">N2-$R2</f>
        <v>-233</v>
      </c>
      <c r="Y2">
        <f t="shared" ref="Y2:Y10" si="3">O2-$R2</f>
        <v>65</v>
      </c>
      <c r="Z2">
        <f t="shared" ref="Z2:Z10" si="4">P2-$R2</f>
        <v>-93</v>
      </c>
      <c r="AA2">
        <f t="shared" ref="AA2:AA10" si="5">Q2-$R2</f>
        <v>94</v>
      </c>
      <c r="AC2">
        <f>MEDIAN($E2:$I2)</f>
        <v>4564</v>
      </c>
      <c r="AD2">
        <f>MEDIAN(F2:I2)</f>
        <v>4550</v>
      </c>
    </row>
    <row r="3" spans="1:30">
      <c r="B3" t="s">
        <v>9</v>
      </c>
      <c r="C3">
        <v>3909</v>
      </c>
      <c r="D3">
        <v>4080</v>
      </c>
      <c r="E3">
        <v>4315</v>
      </c>
      <c r="F3">
        <v>4228</v>
      </c>
      <c r="G3">
        <v>4227</v>
      </c>
      <c r="H3">
        <v>4185</v>
      </c>
      <c r="I3">
        <v>4315</v>
      </c>
      <c r="K3">
        <f>SUM(C$2:C3)</f>
        <v>8001</v>
      </c>
      <c r="L3">
        <f>SUM(D$2:D3)</f>
        <v>8409</v>
      </c>
      <c r="M3">
        <f>SUM(E$2:E3)</f>
        <v>8879</v>
      </c>
      <c r="N3">
        <f>SUM(F$2:F3)</f>
        <v>8559</v>
      </c>
      <c r="O3">
        <f>SUM(G$2:G3)</f>
        <v>8856</v>
      </c>
      <c r="P3">
        <f>SUM(H$2:H3)</f>
        <v>8656</v>
      </c>
      <c r="Q3">
        <f>SUM(I$2:I3)</f>
        <v>8973</v>
      </c>
      <c r="R3">
        <f t="shared" ref="R3:R13" si="6">MEDIAN(M3:Q3)</f>
        <v>8856</v>
      </c>
      <c r="T3" t="s">
        <v>9</v>
      </c>
      <c r="U3">
        <f t="shared" si="0"/>
        <v>-855</v>
      </c>
      <c r="V3">
        <f t="shared" si="0"/>
        <v>-447</v>
      </c>
      <c r="W3">
        <f t="shared" si="1"/>
        <v>23</v>
      </c>
      <c r="X3">
        <f t="shared" si="2"/>
        <v>-297</v>
      </c>
      <c r="Y3">
        <f t="shared" si="3"/>
        <v>0</v>
      </c>
      <c r="Z3">
        <f t="shared" si="4"/>
        <v>-200</v>
      </c>
      <c r="AA3">
        <f t="shared" si="5"/>
        <v>117</v>
      </c>
      <c r="AC3">
        <f t="shared" ref="AC3:AC13" si="7">MEDIAN($E3:$I3)</f>
        <v>4228</v>
      </c>
      <c r="AD3">
        <f t="shared" ref="AD3:AD13" si="8">MEDIAN(F3:I3)</f>
        <v>4227.5</v>
      </c>
    </row>
    <row r="4" spans="1:30">
      <c r="B4" t="s">
        <v>10</v>
      </c>
      <c r="C4">
        <v>4408</v>
      </c>
      <c r="D4">
        <v>4456</v>
      </c>
      <c r="E4">
        <v>4849</v>
      </c>
      <c r="F4">
        <v>4474</v>
      </c>
      <c r="G4">
        <v>4556</v>
      </c>
      <c r="H4">
        <v>4590</v>
      </c>
      <c r="I4">
        <v>4704</v>
      </c>
      <c r="K4">
        <f>SUM(C$2:C4)</f>
        <v>12409</v>
      </c>
      <c r="L4">
        <f>SUM(D$2:D4)</f>
        <v>12865</v>
      </c>
      <c r="M4">
        <f>SUM(E$2:E4)</f>
        <v>13728</v>
      </c>
      <c r="N4">
        <f>SUM(F$2:F4)</f>
        <v>13033</v>
      </c>
      <c r="O4">
        <f>SUM(G$2:G4)</f>
        <v>13412</v>
      </c>
      <c r="P4">
        <f>SUM(H$2:H4)</f>
        <v>13246</v>
      </c>
      <c r="Q4">
        <f>SUM(I$2:I4)</f>
        <v>13677</v>
      </c>
      <c r="R4">
        <f t="shared" si="6"/>
        <v>13412</v>
      </c>
      <c r="T4" t="s">
        <v>10</v>
      </c>
      <c r="U4">
        <f t="shared" si="0"/>
        <v>-1003</v>
      </c>
      <c r="V4">
        <f t="shared" si="0"/>
        <v>-547</v>
      </c>
      <c r="W4">
        <f t="shared" si="1"/>
        <v>316</v>
      </c>
      <c r="X4">
        <f t="shared" si="2"/>
        <v>-379</v>
      </c>
      <c r="Y4">
        <f t="shared" si="3"/>
        <v>0</v>
      </c>
      <c r="Z4">
        <f t="shared" si="4"/>
        <v>-166</v>
      </c>
      <c r="AA4">
        <f t="shared" si="5"/>
        <v>265</v>
      </c>
      <c r="AC4">
        <f t="shared" si="7"/>
        <v>4590</v>
      </c>
      <c r="AD4">
        <f t="shared" si="8"/>
        <v>4573</v>
      </c>
    </row>
    <row r="5" spans="1:30">
      <c r="B5" t="s">
        <v>11</v>
      </c>
      <c r="C5">
        <v>4298</v>
      </c>
      <c r="D5">
        <v>4264</v>
      </c>
      <c r="E5">
        <v>4671</v>
      </c>
      <c r="F5">
        <v>4510</v>
      </c>
      <c r="G5">
        <v>4560</v>
      </c>
      <c r="H5">
        <v>4805</v>
      </c>
      <c r="I5">
        <v>4879</v>
      </c>
      <c r="K5">
        <f>SUM(C$2:C5)</f>
        <v>16707</v>
      </c>
      <c r="L5">
        <f>SUM(D$2:D5)</f>
        <v>17129</v>
      </c>
      <c r="M5">
        <f>SUM(E$2:E5)</f>
        <v>18399</v>
      </c>
      <c r="N5">
        <f>SUM(F$2:F5)</f>
        <v>17543</v>
      </c>
      <c r="O5">
        <f>SUM(G$2:G5)</f>
        <v>17972</v>
      </c>
      <c r="P5">
        <f>SUM(H$2:H5)</f>
        <v>18051</v>
      </c>
      <c r="Q5">
        <f>SUM(I$2:I5)</f>
        <v>18556</v>
      </c>
      <c r="R5">
        <f t="shared" si="6"/>
        <v>18051</v>
      </c>
      <c r="T5" t="s">
        <v>11</v>
      </c>
      <c r="U5">
        <f t="shared" si="0"/>
        <v>-1344</v>
      </c>
      <c r="V5">
        <f t="shared" si="0"/>
        <v>-922</v>
      </c>
      <c r="W5">
        <f t="shared" si="1"/>
        <v>348</v>
      </c>
      <c r="X5">
        <f t="shared" si="2"/>
        <v>-508</v>
      </c>
      <c r="Y5">
        <f t="shared" si="3"/>
        <v>-79</v>
      </c>
      <c r="Z5">
        <f t="shared" si="4"/>
        <v>0</v>
      </c>
      <c r="AA5">
        <f t="shared" si="5"/>
        <v>505</v>
      </c>
      <c r="AC5">
        <f t="shared" si="7"/>
        <v>4671</v>
      </c>
      <c r="AD5">
        <f t="shared" si="8"/>
        <v>4682.5</v>
      </c>
    </row>
    <row r="6" spans="1:30">
      <c r="B6" t="s">
        <v>12</v>
      </c>
      <c r="C6">
        <v>4591</v>
      </c>
      <c r="D6">
        <v>4461</v>
      </c>
      <c r="E6">
        <v>4917</v>
      </c>
      <c r="F6">
        <v>4700</v>
      </c>
      <c r="G6">
        <v>4923</v>
      </c>
      <c r="H6">
        <v>4943</v>
      </c>
      <c r="I6">
        <v>5139</v>
      </c>
      <c r="K6">
        <f>SUM(C$2:C6)</f>
        <v>21298</v>
      </c>
      <c r="L6">
        <f>SUM(D$2:D6)</f>
        <v>21590</v>
      </c>
      <c r="M6">
        <f>SUM(E$2:E6)</f>
        <v>23316</v>
      </c>
      <c r="N6">
        <f>SUM(F$2:F6)</f>
        <v>22243</v>
      </c>
      <c r="O6">
        <f>SUM(G$2:G6)</f>
        <v>22895</v>
      </c>
      <c r="P6">
        <f>SUM(H$2:H6)</f>
        <v>22994</v>
      </c>
      <c r="Q6">
        <f>SUM(I$2:I6)</f>
        <v>23695</v>
      </c>
      <c r="R6">
        <f t="shared" si="6"/>
        <v>22994</v>
      </c>
      <c r="T6" t="s">
        <v>12</v>
      </c>
      <c r="U6">
        <f t="shared" si="0"/>
        <v>-1696</v>
      </c>
      <c r="V6">
        <f t="shared" si="0"/>
        <v>-1404</v>
      </c>
      <c r="W6">
        <f t="shared" si="1"/>
        <v>322</v>
      </c>
      <c r="X6">
        <f t="shared" si="2"/>
        <v>-751</v>
      </c>
      <c r="Y6">
        <f t="shared" si="3"/>
        <v>-99</v>
      </c>
      <c r="Z6">
        <f t="shared" si="4"/>
        <v>0</v>
      </c>
      <c r="AA6">
        <f t="shared" si="5"/>
        <v>701</v>
      </c>
      <c r="AC6">
        <f t="shared" si="7"/>
        <v>4923</v>
      </c>
      <c r="AD6">
        <f t="shared" si="8"/>
        <v>4933</v>
      </c>
    </row>
    <row r="7" spans="1:30">
      <c r="B7" t="s">
        <v>13</v>
      </c>
      <c r="C7">
        <v>4657</v>
      </c>
      <c r="D7">
        <v>4563</v>
      </c>
      <c r="E7">
        <v>4989</v>
      </c>
      <c r="F7">
        <v>4791</v>
      </c>
      <c r="G7">
        <v>4764</v>
      </c>
      <c r="H7">
        <v>4941</v>
      </c>
      <c r="I7">
        <v>5101</v>
      </c>
      <c r="K7">
        <f>SUM(C$2:C7)</f>
        <v>25955</v>
      </c>
      <c r="L7">
        <f>SUM(D$2:D7)</f>
        <v>26153</v>
      </c>
      <c r="M7">
        <f>SUM(E$2:E7)</f>
        <v>28305</v>
      </c>
      <c r="N7">
        <f>SUM(F$2:F7)</f>
        <v>27034</v>
      </c>
      <c r="O7">
        <f>SUM(G$2:G7)</f>
        <v>27659</v>
      </c>
      <c r="P7">
        <f>SUM(H$2:H7)</f>
        <v>27935</v>
      </c>
      <c r="Q7">
        <f>SUM(I$2:I7)</f>
        <v>28796</v>
      </c>
      <c r="R7">
        <f t="shared" si="6"/>
        <v>27935</v>
      </c>
      <c r="T7" t="s">
        <v>13</v>
      </c>
      <c r="U7">
        <f t="shared" si="0"/>
        <v>-1980</v>
      </c>
      <c r="V7">
        <f t="shared" si="0"/>
        <v>-1782</v>
      </c>
      <c r="W7">
        <f t="shared" si="1"/>
        <v>370</v>
      </c>
      <c r="X7">
        <f t="shared" si="2"/>
        <v>-901</v>
      </c>
      <c r="Y7">
        <f t="shared" si="3"/>
        <v>-276</v>
      </c>
      <c r="Z7">
        <f t="shared" si="4"/>
        <v>0</v>
      </c>
      <c r="AA7">
        <f t="shared" si="5"/>
        <v>861</v>
      </c>
      <c r="AC7">
        <f t="shared" si="7"/>
        <v>4941</v>
      </c>
      <c r="AD7">
        <f t="shared" si="8"/>
        <v>4866</v>
      </c>
    </row>
    <row r="8" spans="1:30">
      <c r="B8" t="s">
        <v>14</v>
      </c>
      <c r="C8">
        <v>4750</v>
      </c>
      <c r="D8">
        <v>4668</v>
      </c>
      <c r="E8">
        <v>5188</v>
      </c>
      <c r="F8">
        <v>4911</v>
      </c>
      <c r="G8">
        <v>5042</v>
      </c>
      <c r="H8">
        <v>5050</v>
      </c>
      <c r="I8">
        <v>5250</v>
      </c>
      <c r="K8">
        <f>SUM(C$2:C8)</f>
        <v>30705</v>
      </c>
      <c r="L8">
        <f>SUM(D$2:D8)</f>
        <v>30821</v>
      </c>
      <c r="M8">
        <f>SUM(E$2:E8)</f>
        <v>33493</v>
      </c>
      <c r="N8">
        <f>SUM(F$2:F8)</f>
        <v>31945</v>
      </c>
      <c r="O8">
        <f>SUM(G$2:G8)</f>
        <v>32701</v>
      </c>
      <c r="P8">
        <f>SUM(H$2:H8)</f>
        <v>32985</v>
      </c>
      <c r="Q8">
        <f>SUM(I$2:I8)</f>
        <v>34046</v>
      </c>
      <c r="R8">
        <f t="shared" si="6"/>
        <v>32985</v>
      </c>
      <c r="T8" t="s">
        <v>14</v>
      </c>
      <c r="U8">
        <f t="shared" si="0"/>
        <v>-2280</v>
      </c>
      <c r="V8">
        <f t="shared" si="0"/>
        <v>-2164</v>
      </c>
      <c r="W8">
        <f t="shared" si="1"/>
        <v>508</v>
      </c>
      <c r="X8">
        <f t="shared" si="2"/>
        <v>-1040</v>
      </c>
      <c r="Y8">
        <f t="shared" si="3"/>
        <v>-284</v>
      </c>
      <c r="Z8">
        <f t="shared" si="4"/>
        <v>0</v>
      </c>
      <c r="AA8">
        <f t="shared" si="5"/>
        <v>1061</v>
      </c>
      <c r="AC8">
        <f t="shared" si="7"/>
        <v>5050</v>
      </c>
      <c r="AD8">
        <f t="shared" si="8"/>
        <v>5046</v>
      </c>
    </row>
    <row r="9" spans="1:30">
      <c r="B9" t="s">
        <v>15</v>
      </c>
      <c r="D9">
        <v>4614</v>
      </c>
      <c r="E9">
        <v>5207</v>
      </c>
      <c r="F9">
        <v>4778</v>
      </c>
      <c r="G9">
        <v>4907</v>
      </c>
      <c r="H9">
        <v>5087</v>
      </c>
      <c r="I9">
        <v>5044</v>
      </c>
      <c r="L9">
        <f>SUM(D$2:D9)</f>
        <v>35435</v>
      </c>
      <c r="M9">
        <f>SUM(E$2:E9)</f>
        <v>38700</v>
      </c>
      <c r="N9">
        <f>SUM(F$2:F9)</f>
        <v>36723</v>
      </c>
      <c r="O9">
        <f>SUM(G$2:G9)</f>
        <v>37608</v>
      </c>
      <c r="P9">
        <f>SUM(H$2:H9)</f>
        <v>38072</v>
      </c>
      <c r="Q9">
        <f>SUM(I$2:I9)</f>
        <v>39090</v>
      </c>
      <c r="R9">
        <f t="shared" si="6"/>
        <v>38072</v>
      </c>
      <c r="T9" t="s">
        <v>15</v>
      </c>
      <c r="V9">
        <f t="shared" si="0"/>
        <v>-2637</v>
      </c>
      <c r="W9">
        <f t="shared" si="1"/>
        <v>628</v>
      </c>
      <c r="X9">
        <f t="shared" si="2"/>
        <v>-1349</v>
      </c>
      <c r="Y9">
        <f t="shared" si="3"/>
        <v>-464</v>
      </c>
      <c r="Z9">
        <f t="shared" si="4"/>
        <v>0</v>
      </c>
      <c r="AA9">
        <f t="shared" si="5"/>
        <v>1018</v>
      </c>
      <c r="AC9">
        <f t="shared" si="7"/>
        <v>5044</v>
      </c>
      <c r="AD9">
        <f t="shared" si="8"/>
        <v>4975.5</v>
      </c>
    </row>
    <row r="10" spans="1:30">
      <c r="B10" t="s">
        <v>16</v>
      </c>
      <c r="D10">
        <v>4475</v>
      </c>
      <c r="E10">
        <v>4767</v>
      </c>
      <c r="F10">
        <v>4409</v>
      </c>
      <c r="G10">
        <v>4742</v>
      </c>
      <c r="H10">
        <v>4714</v>
      </c>
      <c r="I10">
        <v>4791</v>
      </c>
      <c r="L10">
        <f>SUM(D$2:D10)</f>
        <v>39910</v>
      </c>
      <c r="M10">
        <f>SUM(E$2:E10)</f>
        <v>43467</v>
      </c>
      <c r="N10">
        <f>SUM(F$2:F10)</f>
        <v>41132</v>
      </c>
      <c r="O10">
        <f>SUM(G$2:G10)</f>
        <v>42350</v>
      </c>
      <c r="P10">
        <f>SUM(H$2:H10)</f>
        <v>42786</v>
      </c>
      <c r="Q10">
        <f>SUM(I$2:I10)</f>
        <v>43881</v>
      </c>
      <c r="R10">
        <f t="shared" si="6"/>
        <v>42786</v>
      </c>
      <c r="T10" t="s">
        <v>16</v>
      </c>
      <c r="V10">
        <f t="shared" si="0"/>
        <v>-2876</v>
      </c>
      <c r="W10">
        <f t="shared" si="1"/>
        <v>681</v>
      </c>
      <c r="X10">
        <f t="shared" si="2"/>
        <v>-1654</v>
      </c>
      <c r="Y10">
        <f t="shared" si="3"/>
        <v>-436</v>
      </c>
      <c r="Z10">
        <f t="shared" si="4"/>
        <v>0</v>
      </c>
      <c r="AA10">
        <f t="shared" si="5"/>
        <v>1095</v>
      </c>
      <c r="AC10">
        <f t="shared" si="7"/>
        <v>4742</v>
      </c>
      <c r="AD10">
        <f t="shared" si="8"/>
        <v>4728</v>
      </c>
    </row>
    <row r="11" spans="1:30">
      <c r="B11" t="s">
        <v>17</v>
      </c>
      <c r="D11">
        <v>4317</v>
      </c>
      <c r="E11">
        <v>4594</v>
      </c>
      <c r="F11">
        <v>4383</v>
      </c>
      <c r="G11">
        <v>4508</v>
      </c>
      <c r="H11">
        <v>4539</v>
      </c>
      <c r="I11">
        <v>4585</v>
      </c>
      <c r="L11">
        <f>SUM(D$2:D11)</f>
        <v>44227</v>
      </c>
      <c r="M11">
        <f>SUM(E$2:E11)</f>
        <v>48061</v>
      </c>
      <c r="N11">
        <f>SUM(F$2:F11)</f>
        <v>45515</v>
      </c>
      <c r="O11">
        <f>SUM(G$2:G11)</f>
        <v>46858</v>
      </c>
      <c r="P11">
        <f>SUM(H$2:H11)</f>
        <v>47325</v>
      </c>
      <c r="Q11">
        <f>SUM(I$2:I11)</f>
        <v>48466</v>
      </c>
      <c r="R11">
        <f t="shared" si="6"/>
        <v>47325</v>
      </c>
      <c r="T11" t="s">
        <v>17</v>
      </c>
      <c r="V11">
        <f t="shared" si="0"/>
        <v>-3098</v>
      </c>
      <c r="W11">
        <f t="shared" ref="W11:AA13" si="9">M11-$R11</f>
        <v>736</v>
      </c>
      <c r="X11">
        <f t="shared" si="9"/>
        <v>-1810</v>
      </c>
      <c r="Y11">
        <f t="shared" si="9"/>
        <v>-467</v>
      </c>
      <c r="Z11">
        <f t="shared" si="9"/>
        <v>0</v>
      </c>
      <c r="AA11">
        <f t="shared" si="9"/>
        <v>1141</v>
      </c>
      <c r="AC11">
        <f t="shared" si="7"/>
        <v>4539</v>
      </c>
      <c r="AD11">
        <f t="shared" si="8"/>
        <v>4523.5</v>
      </c>
    </row>
    <row r="12" spans="1:30">
      <c r="B12" t="s">
        <v>18</v>
      </c>
      <c r="D12">
        <v>3645</v>
      </c>
      <c r="E12">
        <v>4167</v>
      </c>
      <c r="F12">
        <v>3814</v>
      </c>
      <c r="G12">
        <v>4005</v>
      </c>
      <c r="H12">
        <v>3971</v>
      </c>
      <c r="I12">
        <v>4215</v>
      </c>
      <c r="L12">
        <f>SUM(D$2:D12)</f>
        <v>47872</v>
      </c>
      <c r="M12">
        <f>SUM(E$2:E12)</f>
        <v>52228</v>
      </c>
      <c r="N12">
        <f>SUM(F$2:F12)</f>
        <v>49329</v>
      </c>
      <c r="O12">
        <f>SUM(G$2:G12)</f>
        <v>50863</v>
      </c>
      <c r="P12">
        <f>SUM(H$2:H12)</f>
        <v>51296</v>
      </c>
      <c r="Q12">
        <f>SUM(I$2:I12)</f>
        <v>52681</v>
      </c>
      <c r="R12">
        <f t="shared" si="6"/>
        <v>51296</v>
      </c>
      <c r="T12" t="s">
        <v>18</v>
      </c>
      <c r="V12">
        <f t="shared" si="0"/>
        <v>-3424</v>
      </c>
      <c r="W12">
        <f t="shared" si="9"/>
        <v>932</v>
      </c>
      <c r="X12">
        <f t="shared" si="9"/>
        <v>-1967</v>
      </c>
      <c r="Y12">
        <f t="shared" si="9"/>
        <v>-433</v>
      </c>
      <c r="Z12">
        <f t="shared" si="9"/>
        <v>0</v>
      </c>
      <c r="AA12">
        <f t="shared" si="9"/>
        <v>1385</v>
      </c>
      <c r="AC12">
        <f t="shared" si="7"/>
        <v>4005</v>
      </c>
      <c r="AD12">
        <f t="shared" si="8"/>
        <v>3988</v>
      </c>
    </row>
    <row r="13" spans="1:30">
      <c r="B13" t="s">
        <v>19</v>
      </c>
      <c r="D13">
        <v>3608</v>
      </c>
      <c r="E13">
        <v>3832</v>
      </c>
      <c r="F13">
        <v>3650</v>
      </c>
      <c r="G13">
        <v>3632</v>
      </c>
      <c r="H13">
        <v>3824</v>
      </c>
      <c r="I13">
        <v>3952</v>
      </c>
      <c r="L13">
        <f>SUM(D$2:D13)</f>
        <v>51480</v>
      </c>
      <c r="M13">
        <f>SUM(E$2:E13)</f>
        <v>56060</v>
      </c>
      <c r="N13">
        <f>SUM(F$2:F13)</f>
        <v>52979</v>
      </c>
      <c r="O13">
        <f>SUM(G$2:G13)</f>
        <v>54495</v>
      </c>
      <c r="P13">
        <f>SUM(H$2:H13)</f>
        <v>55120</v>
      </c>
      <c r="Q13">
        <f>SUM(I$2:I13)</f>
        <v>56633</v>
      </c>
      <c r="R13">
        <f t="shared" si="6"/>
        <v>55120</v>
      </c>
      <c r="T13" t="s">
        <v>19</v>
      </c>
      <c r="V13">
        <f t="shared" si="0"/>
        <v>-3640</v>
      </c>
      <c r="W13">
        <f t="shared" si="9"/>
        <v>940</v>
      </c>
      <c r="X13">
        <f t="shared" si="9"/>
        <v>-2141</v>
      </c>
      <c r="Y13">
        <f t="shared" si="9"/>
        <v>-625</v>
      </c>
      <c r="Z13">
        <f t="shared" si="9"/>
        <v>0</v>
      </c>
      <c r="AA13">
        <f t="shared" si="9"/>
        <v>1513</v>
      </c>
      <c r="AC13">
        <f t="shared" si="7"/>
        <v>3824</v>
      </c>
      <c r="AD13">
        <f t="shared" si="8"/>
        <v>3737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4426</v>
      </c>
      <c r="D17">
        <v>3947</v>
      </c>
      <c r="E17">
        <v>3774</v>
      </c>
      <c r="F17">
        <v>3853</v>
      </c>
      <c r="G17">
        <v>3703</v>
      </c>
      <c r="H17">
        <v>3991</v>
      </c>
      <c r="I17">
        <v>4228</v>
      </c>
      <c r="K17">
        <f>SUM(C$17:C17)</f>
        <v>4426</v>
      </c>
      <c r="L17">
        <f>SUM(D$17:D17)</f>
        <v>3947</v>
      </c>
      <c r="M17">
        <f>SUM(E$17:E17)</f>
        <v>3774</v>
      </c>
      <c r="N17">
        <f>SUM(F$17:F17)</f>
        <v>3853</v>
      </c>
      <c r="O17">
        <f>SUM(G$17:G17)</f>
        <v>3703</v>
      </c>
      <c r="P17">
        <f>SUM(H$17:H17)</f>
        <v>3991</v>
      </c>
      <c r="Q17">
        <f>SUM(I$17:I17)</f>
        <v>4228</v>
      </c>
      <c r="R17">
        <f t="shared" ref="R17:R28" si="10">MEDIAN(M17:Q17)</f>
        <v>3853</v>
      </c>
      <c r="T17" t="s">
        <v>8</v>
      </c>
      <c r="U17">
        <f t="shared" ref="U17:AA28" si="11">K17-$R17</f>
        <v>573</v>
      </c>
      <c r="V17">
        <f t="shared" si="11"/>
        <v>94</v>
      </c>
      <c r="W17">
        <f t="shared" si="11"/>
        <v>-79</v>
      </c>
      <c r="X17">
        <f t="shared" si="11"/>
        <v>0</v>
      </c>
      <c r="Y17">
        <f t="shared" si="11"/>
        <v>-150</v>
      </c>
      <c r="Z17">
        <f t="shared" si="11"/>
        <v>138</v>
      </c>
      <c r="AA17">
        <f t="shared" si="11"/>
        <v>375</v>
      </c>
    </row>
    <row r="18" spans="2:27">
      <c r="B18" t="s">
        <v>9</v>
      </c>
      <c r="C18">
        <v>3348</v>
      </c>
      <c r="D18">
        <v>3683</v>
      </c>
      <c r="E18">
        <v>3131</v>
      </c>
      <c r="F18">
        <v>3424</v>
      </c>
      <c r="G18">
        <v>3471</v>
      </c>
      <c r="H18">
        <v>3656</v>
      </c>
      <c r="I18">
        <v>3530</v>
      </c>
      <c r="K18">
        <f>SUM(C$17:C18)</f>
        <v>7774</v>
      </c>
      <c r="L18">
        <f>SUM(D$17:D18)</f>
        <v>7630</v>
      </c>
      <c r="M18">
        <f>SUM(E$17:E18)</f>
        <v>6905</v>
      </c>
      <c r="N18">
        <f>SUM(F$17:F18)</f>
        <v>7277</v>
      </c>
      <c r="O18">
        <f>SUM(G$17:G18)</f>
        <v>7174</v>
      </c>
      <c r="P18">
        <f>SUM(H$17:H18)</f>
        <v>7647</v>
      </c>
      <c r="Q18">
        <f>SUM(I$17:I18)</f>
        <v>7758</v>
      </c>
      <c r="R18">
        <f t="shared" si="10"/>
        <v>7277</v>
      </c>
      <c r="T18" t="s">
        <v>9</v>
      </c>
      <c r="U18">
        <f t="shared" si="11"/>
        <v>497</v>
      </c>
      <c r="V18">
        <f t="shared" si="11"/>
        <v>353</v>
      </c>
      <c r="W18">
        <f t="shared" si="11"/>
        <v>-372</v>
      </c>
      <c r="X18">
        <f t="shared" si="11"/>
        <v>0</v>
      </c>
      <c r="Y18">
        <f t="shared" si="11"/>
        <v>-103</v>
      </c>
      <c r="Z18">
        <f t="shared" si="11"/>
        <v>370</v>
      </c>
      <c r="AA18">
        <f t="shared" si="11"/>
        <v>481</v>
      </c>
    </row>
    <row r="19" spans="2:27">
      <c r="B19" t="s">
        <v>10</v>
      </c>
      <c r="C19">
        <v>3712</v>
      </c>
      <c r="D19">
        <v>4282</v>
      </c>
      <c r="E19">
        <v>3363</v>
      </c>
      <c r="F19">
        <v>3622</v>
      </c>
      <c r="G19">
        <v>3605</v>
      </c>
      <c r="H19">
        <v>3924</v>
      </c>
      <c r="I19">
        <v>3549</v>
      </c>
      <c r="K19">
        <f>SUM(C$17:C19)</f>
        <v>11486</v>
      </c>
      <c r="L19">
        <f>SUM(D$17:D19)</f>
        <v>11912</v>
      </c>
      <c r="M19">
        <f>SUM(E$17:E19)</f>
        <v>10268</v>
      </c>
      <c r="N19">
        <f>SUM(F$17:F19)</f>
        <v>10899</v>
      </c>
      <c r="O19">
        <f>SUM(G$17:G19)</f>
        <v>10779</v>
      </c>
      <c r="P19">
        <f>SUM(H$17:H19)</f>
        <v>11571</v>
      </c>
      <c r="Q19">
        <f>SUM(I$17:I19)</f>
        <v>11307</v>
      </c>
      <c r="R19">
        <f t="shared" si="10"/>
        <v>10899</v>
      </c>
      <c r="T19" t="s">
        <v>10</v>
      </c>
      <c r="U19">
        <f t="shared" si="11"/>
        <v>587</v>
      </c>
      <c r="V19">
        <f t="shared" si="11"/>
        <v>1013</v>
      </c>
      <c r="W19">
        <f t="shared" si="11"/>
        <v>-631</v>
      </c>
      <c r="X19">
        <f t="shared" si="11"/>
        <v>0</v>
      </c>
      <c r="Y19">
        <f t="shared" si="11"/>
        <v>-120</v>
      </c>
      <c r="Z19">
        <f t="shared" si="11"/>
        <v>672</v>
      </c>
      <c r="AA19">
        <f t="shared" si="11"/>
        <v>408</v>
      </c>
    </row>
    <row r="20" spans="2:27">
      <c r="B20" t="s">
        <v>11</v>
      </c>
      <c r="C20">
        <v>3479</v>
      </c>
      <c r="D20">
        <v>3771</v>
      </c>
      <c r="E20">
        <v>3249</v>
      </c>
      <c r="F20">
        <v>3461</v>
      </c>
      <c r="G20">
        <v>3327</v>
      </c>
      <c r="H20">
        <v>3429</v>
      </c>
      <c r="I20">
        <v>3361</v>
      </c>
      <c r="K20">
        <f>SUM(C$17:C20)</f>
        <v>14965</v>
      </c>
      <c r="L20">
        <f>SUM(D$17:D20)</f>
        <v>15683</v>
      </c>
      <c r="M20">
        <f>SUM(E$17:E20)</f>
        <v>13517</v>
      </c>
      <c r="N20">
        <f>SUM(F$17:F20)</f>
        <v>14360</v>
      </c>
      <c r="O20">
        <f>SUM(G$17:G20)</f>
        <v>14106</v>
      </c>
      <c r="P20">
        <f>SUM(H$17:H20)</f>
        <v>15000</v>
      </c>
      <c r="Q20">
        <f>SUM(I$17:I20)</f>
        <v>14668</v>
      </c>
      <c r="R20">
        <f t="shared" si="10"/>
        <v>14360</v>
      </c>
      <c r="T20" t="s">
        <v>11</v>
      </c>
      <c r="U20">
        <f t="shared" si="11"/>
        <v>605</v>
      </c>
      <c r="V20">
        <f t="shared" si="11"/>
        <v>1323</v>
      </c>
      <c r="W20">
        <f t="shared" si="11"/>
        <v>-843</v>
      </c>
      <c r="X20">
        <f t="shared" si="11"/>
        <v>0</v>
      </c>
      <c r="Y20">
        <f t="shared" si="11"/>
        <v>-254</v>
      </c>
      <c r="Z20">
        <f t="shared" si="11"/>
        <v>640</v>
      </c>
      <c r="AA20">
        <f t="shared" si="11"/>
        <v>308</v>
      </c>
    </row>
    <row r="21" spans="2:27">
      <c r="B21" t="s">
        <v>12</v>
      </c>
      <c r="C21">
        <v>3392</v>
      </c>
      <c r="D21">
        <v>3567</v>
      </c>
      <c r="E21">
        <v>3180</v>
      </c>
      <c r="F21">
        <v>3163</v>
      </c>
      <c r="G21">
        <v>3317</v>
      </c>
      <c r="H21">
        <v>3235</v>
      </c>
      <c r="I21">
        <v>3197</v>
      </c>
      <c r="K21">
        <f>SUM(C$17:C21)</f>
        <v>18357</v>
      </c>
      <c r="L21">
        <f>SUM(D$17:D21)</f>
        <v>19250</v>
      </c>
      <c r="M21">
        <f>SUM(E$17:E21)</f>
        <v>16697</v>
      </c>
      <c r="N21">
        <f>SUM(F$17:F21)</f>
        <v>17523</v>
      </c>
      <c r="O21">
        <f>SUM(G$17:G21)</f>
        <v>17423</v>
      </c>
      <c r="P21">
        <f>SUM(H$17:H21)</f>
        <v>18235</v>
      </c>
      <c r="Q21">
        <f>SUM(I$17:I21)</f>
        <v>17865</v>
      </c>
      <c r="R21">
        <f t="shared" si="10"/>
        <v>17523</v>
      </c>
      <c r="T21" t="s">
        <v>12</v>
      </c>
      <c r="U21">
        <f t="shared" si="11"/>
        <v>834</v>
      </c>
      <c r="V21">
        <f t="shared" si="11"/>
        <v>1727</v>
      </c>
      <c r="W21">
        <f t="shared" si="11"/>
        <v>-826</v>
      </c>
      <c r="X21">
        <f t="shared" si="11"/>
        <v>0</v>
      </c>
      <c r="Y21">
        <f t="shared" si="11"/>
        <v>-100</v>
      </c>
      <c r="Z21">
        <f t="shared" si="11"/>
        <v>712</v>
      </c>
      <c r="AA21">
        <f t="shared" si="11"/>
        <v>342</v>
      </c>
    </row>
    <row r="22" spans="2:27">
      <c r="B22" t="s">
        <v>13</v>
      </c>
      <c r="C22">
        <v>3378</v>
      </c>
      <c r="D22">
        <v>3556</v>
      </c>
      <c r="E22">
        <v>3044</v>
      </c>
      <c r="F22">
        <v>3014</v>
      </c>
      <c r="G22">
        <v>3143</v>
      </c>
      <c r="H22">
        <v>3040</v>
      </c>
      <c r="I22">
        <v>3130</v>
      </c>
      <c r="K22">
        <f>SUM(C$17:C22)</f>
        <v>21735</v>
      </c>
      <c r="L22">
        <f>SUM(D$17:D22)</f>
        <v>22806</v>
      </c>
      <c r="M22">
        <f>SUM(E$17:E22)</f>
        <v>19741</v>
      </c>
      <c r="N22">
        <f>SUM(F$17:F22)</f>
        <v>20537</v>
      </c>
      <c r="O22">
        <f>SUM(G$17:G22)</f>
        <v>20566</v>
      </c>
      <c r="P22">
        <f>SUM(H$17:H22)</f>
        <v>21275</v>
      </c>
      <c r="Q22">
        <f>SUM(I$17:I22)</f>
        <v>20995</v>
      </c>
      <c r="R22">
        <f t="shared" si="10"/>
        <v>20566</v>
      </c>
      <c r="T22" t="s">
        <v>13</v>
      </c>
      <c r="U22">
        <f t="shared" si="11"/>
        <v>1169</v>
      </c>
      <c r="V22">
        <f t="shared" si="11"/>
        <v>2240</v>
      </c>
      <c r="W22">
        <f t="shared" si="11"/>
        <v>-825</v>
      </c>
      <c r="X22">
        <f t="shared" si="11"/>
        <v>-29</v>
      </c>
      <c r="Y22">
        <f t="shared" si="11"/>
        <v>0</v>
      </c>
      <c r="Z22">
        <f t="shared" si="11"/>
        <v>709</v>
      </c>
      <c r="AA22">
        <f t="shared" si="11"/>
        <v>429</v>
      </c>
    </row>
    <row r="23" spans="2:27">
      <c r="B23" t="s">
        <v>14</v>
      </c>
      <c r="C23">
        <v>3313</v>
      </c>
      <c r="D23">
        <v>3737</v>
      </c>
      <c r="E23">
        <v>3294</v>
      </c>
      <c r="F23">
        <v>3194</v>
      </c>
      <c r="G23">
        <v>3238</v>
      </c>
      <c r="H23">
        <v>3315</v>
      </c>
      <c r="I23">
        <v>3261</v>
      </c>
      <c r="K23">
        <f>SUM(C$17:C23)</f>
        <v>25048</v>
      </c>
      <c r="L23">
        <f>SUM(D$17:D23)</f>
        <v>26543</v>
      </c>
      <c r="M23">
        <f>SUM(E$17:E23)</f>
        <v>23035</v>
      </c>
      <c r="N23">
        <f>SUM(F$17:F23)</f>
        <v>23731</v>
      </c>
      <c r="O23">
        <f>SUM(G$17:G23)</f>
        <v>23804</v>
      </c>
      <c r="P23">
        <f>SUM(H$17:H23)</f>
        <v>24590</v>
      </c>
      <c r="Q23">
        <f>SUM(I$17:I23)</f>
        <v>24256</v>
      </c>
      <c r="R23">
        <f t="shared" si="10"/>
        <v>23804</v>
      </c>
      <c r="T23" t="s">
        <v>14</v>
      </c>
      <c r="U23">
        <f t="shared" si="11"/>
        <v>1244</v>
      </c>
      <c r="V23">
        <f t="shared" si="11"/>
        <v>2739</v>
      </c>
      <c r="W23">
        <f t="shared" si="11"/>
        <v>-769</v>
      </c>
      <c r="X23">
        <f t="shared" si="11"/>
        <v>-73</v>
      </c>
      <c r="Y23">
        <f t="shared" si="11"/>
        <v>0</v>
      </c>
      <c r="Z23">
        <f t="shared" si="11"/>
        <v>786</v>
      </c>
      <c r="AA23">
        <f t="shared" si="11"/>
        <v>452</v>
      </c>
    </row>
    <row r="24" spans="2:27">
      <c r="B24" t="s">
        <v>15</v>
      </c>
      <c r="D24">
        <v>3538</v>
      </c>
      <c r="E24">
        <v>3436</v>
      </c>
      <c r="F24">
        <v>3247</v>
      </c>
      <c r="G24">
        <v>3218</v>
      </c>
      <c r="H24">
        <v>3135</v>
      </c>
      <c r="I24">
        <v>3178</v>
      </c>
      <c r="L24">
        <f>SUM(D$17:D24)</f>
        <v>30081</v>
      </c>
      <c r="M24">
        <f>SUM(E$17:E24)</f>
        <v>26471</v>
      </c>
      <c r="N24">
        <f>SUM(F$17:F24)</f>
        <v>26978</v>
      </c>
      <c r="O24">
        <f>SUM(G$17:G24)</f>
        <v>27022</v>
      </c>
      <c r="P24">
        <f>SUM(H$17:H24)</f>
        <v>27725</v>
      </c>
      <c r="Q24">
        <f>SUM(I$17:I24)</f>
        <v>27434</v>
      </c>
      <c r="R24">
        <f t="shared" si="10"/>
        <v>27022</v>
      </c>
      <c r="T24" t="s">
        <v>15</v>
      </c>
      <c r="V24">
        <f t="shared" si="11"/>
        <v>3059</v>
      </c>
      <c r="W24">
        <f t="shared" si="11"/>
        <v>-551</v>
      </c>
      <c r="X24">
        <f t="shared" si="11"/>
        <v>-44</v>
      </c>
      <c r="Y24">
        <f t="shared" si="11"/>
        <v>0</v>
      </c>
      <c r="Z24">
        <f t="shared" si="11"/>
        <v>703</v>
      </c>
      <c r="AA24">
        <f t="shared" si="11"/>
        <v>412</v>
      </c>
    </row>
    <row r="25" spans="2:27">
      <c r="B25" t="s">
        <v>16</v>
      </c>
      <c r="D25">
        <v>3508</v>
      </c>
      <c r="E25">
        <v>3450</v>
      </c>
      <c r="F25">
        <v>3226</v>
      </c>
      <c r="G25">
        <v>3199</v>
      </c>
      <c r="H25">
        <v>3039</v>
      </c>
      <c r="I25">
        <v>3013</v>
      </c>
      <c r="L25">
        <f>SUM(D$17:D25)</f>
        <v>33589</v>
      </c>
      <c r="M25">
        <f>SUM(E$17:E25)</f>
        <v>29921</v>
      </c>
      <c r="N25">
        <f>SUM(F$17:F25)</f>
        <v>30204</v>
      </c>
      <c r="O25">
        <f>SUM(G$17:G25)</f>
        <v>30221</v>
      </c>
      <c r="P25">
        <f>SUM(H$17:H25)</f>
        <v>30764</v>
      </c>
      <c r="Q25">
        <f>SUM(I$17:I25)</f>
        <v>30447</v>
      </c>
      <c r="R25">
        <f t="shared" si="10"/>
        <v>30221</v>
      </c>
      <c r="T25" t="s">
        <v>16</v>
      </c>
      <c r="V25">
        <f t="shared" si="11"/>
        <v>3368</v>
      </c>
      <c r="W25">
        <f t="shared" si="11"/>
        <v>-300</v>
      </c>
      <c r="X25">
        <f t="shared" si="11"/>
        <v>-17</v>
      </c>
      <c r="Y25">
        <f t="shared" si="11"/>
        <v>0</v>
      </c>
      <c r="Z25">
        <f t="shared" si="11"/>
        <v>543</v>
      </c>
      <c r="AA25">
        <f t="shared" si="11"/>
        <v>226</v>
      </c>
    </row>
    <row r="26" spans="2:27">
      <c r="B26" t="s">
        <v>17</v>
      </c>
      <c r="D26">
        <v>3745</v>
      </c>
      <c r="E26">
        <v>3718</v>
      </c>
      <c r="F26">
        <v>3383</v>
      </c>
      <c r="G26">
        <v>3428</v>
      </c>
      <c r="H26">
        <v>3211</v>
      </c>
      <c r="I26">
        <v>3313</v>
      </c>
      <c r="L26">
        <f>SUM(D$17:D26)</f>
        <v>37334</v>
      </c>
      <c r="M26">
        <f>SUM(E$17:E26)</f>
        <v>33639</v>
      </c>
      <c r="N26">
        <f>SUM(F$17:F26)</f>
        <v>33587</v>
      </c>
      <c r="O26">
        <f>SUM(G$17:G26)</f>
        <v>33649</v>
      </c>
      <c r="P26">
        <f>SUM(H$17:H26)</f>
        <v>33975</v>
      </c>
      <c r="Q26">
        <f>SUM(I$17:I26)</f>
        <v>33760</v>
      </c>
      <c r="R26">
        <f t="shared" si="10"/>
        <v>33649</v>
      </c>
      <c r="T26" t="s">
        <v>17</v>
      </c>
      <c r="V26">
        <f t="shared" si="11"/>
        <v>3685</v>
      </c>
      <c r="W26">
        <f t="shared" si="11"/>
        <v>-10</v>
      </c>
      <c r="X26">
        <f t="shared" si="11"/>
        <v>-62</v>
      </c>
      <c r="Y26">
        <f t="shared" si="11"/>
        <v>0</v>
      </c>
      <c r="Z26">
        <f t="shared" si="11"/>
        <v>326</v>
      </c>
      <c r="AA26">
        <f t="shared" si="11"/>
        <v>111</v>
      </c>
    </row>
    <row r="27" spans="2:27">
      <c r="B27" t="s">
        <v>18</v>
      </c>
      <c r="D27">
        <v>3787</v>
      </c>
      <c r="E27">
        <v>4025</v>
      </c>
      <c r="F27">
        <v>3373</v>
      </c>
      <c r="G27">
        <v>3410</v>
      </c>
      <c r="H27">
        <v>3255</v>
      </c>
      <c r="I27">
        <v>3232</v>
      </c>
      <c r="L27">
        <f>SUM(D$17:D27)</f>
        <v>41121</v>
      </c>
      <c r="M27">
        <f>SUM(E$17:E27)</f>
        <v>37664</v>
      </c>
      <c r="N27">
        <f>SUM(F$17:F27)</f>
        <v>36960</v>
      </c>
      <c r="O27">
        <f>SUM(G$17:G27)</f>
        <v>37059</v>
      </c>
      <c r="P27">
        <f>SUM(H$17:H27)</f>
        <v>37230</v>
      </c>
      <c r="Q27">
        <f>SUM(I$17:I27)</f>
        <v>36992</v>
      </c>
      <c r="R27">
        <f t="shared" si="10"/>
        <v>37059</v>
      </c>
      <c r="T27" t="s">
        <v>18</v>
      </c>
      <c r="V27">
        <f t="shared" si="11"/>
        <v>4062</v>
      </c>
      <c r="W27">
        <f t="shared" si="11"/>
        <v>605</v>
      </c>
      <c r="X27">
        <f t="shared" si="11"/>
        <v>-99</v>
      </c>
      <c r="Y27">
        <f t="shared" si="11"/>
        <v>0</v>
      </c>
      <c r="Z27">
        <f t="shared" si="11"/>
        <v>171</v>
      </c>
      <c r="AA27">
        <f t="shared" si="11"/>
        <v>-67</v>
      </c>
    </row>
    <row r="28" spans="2:27">
      <c r="B28" t="s">
        <v>19</v>
      </c>
      <c r="D28">
        <v>4533</v>
      </c>
      <c r="E28">
        <v>4317</v>
      </c>
      <c r="F28">
        <v>3637</v>
      </c>
      <c r="G28">
        <v>3567</v>
      </c>
      <c r="H28">
        <v>3627</v>
      </c>
      <c r="I28">
        <v>3793</v>
      </c>
      <c r="L28">
        <f>SUM(D$17:D28)</f>
        <v>45654</v>
      </c>
      <c r="M28">
        <f>SUM(E$17:E28)</f>
        <v>41981</v>
      </c>
      <c r="N28">
        <f>SUM(F$17:F28)</f>
        <v>40597</v>
      </c>
      <c r="O28">
        <f>SUM(G$17:G28)</f>
        <v>40626</v>
      </c>
      <c r="P28">
        <f>SUM(H$17:H28)</f>
        <v>40857</v>
      </c>
      <c r="Q28">
        <f>SUM(I$17:I28)</f>
        <v>40785</v>
      </c>
      <c r="R28">
        <f t="shared" si="10"/>
        <v>40785</v>
      </c>
      <c r="T28" t="s">
        <v>19</v>
      </c>
      <c r="V28">
        <f t="shared" si="11"/>
        <v>4869</v>
      </c>
      <c r="W28">
        <f t="shared" si="11"/>
        <v>1196</v>
      </c>
      <c r="X28">
        <f t="shared" si="11"/>
        <v>-188</v>
      </c>
      <c r="Y28">
        <f t="shared" si="11"/>
        <v>-159</v>
      </c>
      <c r="Z28">
        <f t="shared" si="11"/>
        <v>72</v>
      </c>
      <c r="AA28">
        <f t="shared" si="11"/>
        <v>0</v>
      </c>
    </row>
    <row r="30" spans="2:27">
      <c r="P30" s="2"/>
      <c r="Q30" s="2"/>
      <c r="R30" s="2"/>
    </row>
    <row r="31" spans="2:27">
      <c r="B31" s="3" t="s">
        <v>140</v>
      </c>
      <c r="S31" s="3"/>
    </row>
    <row r="32" spans="2:27">
      <c r="B32" s="3" t="s">
        <v>22</v>
      </c>
    </row>
    <row r="33" spans="2:22">
      <c r="B33" s="3" t="s">
        <v>144</v>
      </c>
    </row>
    <row r="34" spans="2:22">
      <c r="S34" s="6"/>
      <c r="T34" s="8"/>
      <c r="U34" s="8"/>
      <c r="V34" s="8"/>
    </row>
  </sheetData>
  <hyperlinks>
    <hyperlink ref="A1" location="home!A1" display="home" xr:uid="{3D552CDC-12C6-4484-9F8D-594AE9956FCF}"/>
    <hyperlink ref="B31" r:id="rId1" xr:uid="{AE7C390B-433C-4812-B28E-2F7B43C704C8}"/>
    <hyperlink ref="B32" r:id="rId2" xr:uid="{7295915D-B894-4ECE-A1B6-BDA606660902}"/>
    <hyperlink ref="B33" r:id="rId3" xr:uid="{A53A5583-A770-449D-9F47-FBEC06012211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F54A-C7EA-47FF-B1F3-F37966D0D9EA}">
  <dimension ref="A1:AD32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15537</v>
      </c>
      <c r="D2">
        <v>15079</v>
      </c>
      <c r="E2">
        <v>14494</v>
      </c>
      <c r="F2">
        <v>15353</v>
      </c>
      <c r="G2">
        <v>15522</v>
      </c>
      <c r="H2">
        <v>16036</v>
      </c>
      <c r="I2">
        <v>15645</v>
      </c>
      <c r="K2">
        <f>SUM(C$2:C2)</f>
        <v>15537</v>
      </c>
      <c r="L2">
        <f>SUM(D$2:D2)</f>
        <v>15079</v>
      </c>
      <c r="M2">
        <f>SUM(E$2:E2)</f>
        <v>14494</v>
      </c>
      <c r="N2">
        <f>SUM(F$2:F2)</f>
        <v>15353</v>
      </c>
      <c r="O2">
        <f>SUM(G$2:G2)</f>
        <v>15522</v>
      </c>
      <c r="P2">
        <f>SUM(H$2:H2)</f>
        <v>16036</v>
      </c>
      <c r="Q2">
        <f>SUM(I$2:I2)</f>
        <v>15645</v>
      </c>
      <c r="R2">
        <f>MEDIAN(M2:Q2)</f>
        <v>15522</v>
      </c>
      <c r="T2" t="s">
        <v>8</v>
      </c>
      <c r="U2">
        <f t="shared" ref="U2:V13" si="0">K2-$R2</f>
        <v>15</v>
      </c>
      <c r="V2">
        <f t="shared" si="0"/>
        <v>-443</v>
      </c>
      <c r="W2">
        <f t="shared" ref="W2:W11" si="1">M2-$R2</f>
        <v>-1028</v>
      </c>
      <c r="X2">
        <f t="shared" ref="X2:X11" si="2">N2-$R2</f>
        <v>-169</v>
      </c>
      <c r="Y2">
        <f t="shared" ref="Y2:Y11" si="3">O2-$R2</f>
        <v>0</v>
      </c>
      <c r="Z2">
        <f t="shared" ref="Z2:Z11" si="4">P2-$R2</f>
        <v>514</v>
      </c>
      <c r="AA2">
        <f t="shared" ref="AA2:AA11" si="5">Q2-$R2</f>
        <v>123</v>
      </c>
      <c r="AC2">
        <f>MEDIAN($E2:$I2)</f>
        <v>15522</v>
      </c>
      <c r="AD2">
        <f>MEDIAN(F2:I2)</f>
        <v>15583.5</v>
      </c>
    </row>
    <row r="3" spans="1:30">
      <c r="B3" t="s">
        <v>9</v>
      </c>
      <c r="C3">
        <v>13651</v>
      </c>
      <c r="D3">
        <v>13413</v>
      </c>
      <c r="E3">
        <v>13647</v>
      </c>
      <c r="F3">
        <v>13813</v>
      </c>
      <c r="G3">
        <v>13433</v>
      </c>
      <c r="H3">
        <v>13847</v>
      </c>
      <c r="I3">
        <v>13824</v>
      </c>
      <c r="K3">
        <f>SUM(C$2:C3)</f>
        <v>29188</v>
      </c>
      <c r="L3">
        <f>SUM(D$2:D3)</f>
        <v>28492</v>
      </c>
      <c r="M3">
        <f>SUM(E$2:E3)</f>
        <v>28141</v>
      </c>
      <c r="N3">
        <f>SUM(F$2:F3)</f>
        <v>29166</v>
      </c>
      <c r="O3">
        <f>SUM(G$2:G3)</f>
        <v>28955</v>
      </c>
      <c r="P3">
        <f>SUM(H$2:H3)</f>
        <v>29883</v>
      </c>
      <c r="Q3">
        <f>SUM(I$2:I3)</f>
        <v>29469</v>
      </c>
      <c r="R3">
        <f t="shared" ref="R3:R13" si="6">MEDIAN(M3:Q3)</f>
        <v>29166</v>
      </c>
      <c r="T3" t="s">
        <v>9</v>
      </c>
      <c r="U3">
        <f t="shared" si="0"/>
        <v>22</v>
      </c>
      <c r="V3">
        <f t="shared" si="0"/>
        <v>-674</v>
      </c>
      <c r="W3">
        <f t="shared" si="1"/>
        <v>-1025</v>
      </c>
      <c r="X3">
        <f t="shared" si="2"/>
        <v>0</v>
      </c>
      <c r="Y3">
        <f t="shared" si="3"/>
        <v>-211</v>
      </c>
      <c r="Z3">
        <f t="shared" si="4"/>
        <v>717</v>
      </c>
      <c r="AA3">
        <f t="shared" si="5"/>
        <v>303</v>
      </c>
      <c r="AC3">
        <f t="shared" ref="AC3:AC13" si="7">MEDIAN($E3:$I3)</f>
        <v>13813</v>
      </c>
      <c r="AD3">
        <f t="shared" ref="AD3:AD13" si="8">MEDIAN(F3:I3)</f>
        <v>13818.5</v>
      </c>
    </row>
    <row r="4" spans="1:30">
      <c r="B4" t="s">
        <v>10</v>
      </c>
      <c r="C4">
        <v>14632</v>
      </c>
      <c r="D4">
        <v>15270</v>
      </c>
      <c r="E4">
        <v>15794</v>
      </c>
      <c r="F4">
        <v>14709</v>
      </c>
      <c r="G4">
        <v>14885</v>
      </c>
      <c r="H4">
        <v>15076</v>
      </c>
      <c r="I4">
        <v>15142</v>
      </c>
      <c r="K4">
        <f>SUM(C$2:C4)</f>
        <v>43820</v>
      </c>
      <c r="L4">
        <f>SUM(D$2:D4)</f>
        <v>43762</v>
      </c>
      <c r="M4">
        <f>SUM(E$2:E4)</f>
        <v>43935</v>
      </c>
      <c r="N4">
        <f>SUM(F$2:F4)</f>
        <v>43875</v>
      </c>
      <c r="O4">
        <f>SUM(G$2:G4)</f>
        <v>43840</v>
      </c>
      <c r="P4">
        <f>SUM(H$2:H4)</f>
        <v>44959</v>
      </c>
      <c r="Q4">
        <f>SUM(I$2:I4)</f>
        <v>44611</v>
      </c>
      <c r="R4">
        <f t="shared" si="6"/>
        <v>43935</v>
      </c>
      <c r="T4" t="s">
        <v>10</v>
      </c>
      <c r="U4">
        <f t="shared" si="0"/>
        <v>-115</v>
      </c>
      <c r="V4">
        <f t="shared" si="0"/>
        <v>-173</v>
      </c>
      <c r="W4">
        <f t="shared" si="1"/>
        <v>0</v>
      </c>
      <c r="X4">
        <f t="shared" si="2"/>
        <v>-60</v>
      </c>
      <c r="Y4">
        <f t="shared" si="3"/>
        <v>-95</v>
      </c>
      <c r="Z4">
        <f t="shared" si="4"/>
        <v>1024</v>
      </c>
      <c r="AA4">
        <f t="shared" si="5"/>
        <v>676</v>
      </c>
      <c r="AC4">
        <f t="shared" si="7"/>
        <v>15076</v>
      </c>
      <c r="AD4">
        <f t="shared" si="8"/>
        <v>14980.5</v>
      </c>
    </row>
    <row r="5" spans="1:30">
      <c r="B5" t="s">
        <v>11</v>
      </c>
      <c r="C5">
        <v>13808</v>
      </c>
      <c r="D5">
        <v>14227</v>
      </c>
      <c r="E5">
        <v>14910</v>
      </c>
      <c r="F5">
        <v>14111</v>
      </c>
      <c r="G5">
        <v>14370</v>
      </c>
      <c r="H5">
        <v>14241</v>
      </c>
      <c r="I5">
        <v>13942</v>
      </c>
      <c r="K5">
        <f>SUM(C$2:C5)</f>
        <v>57628</v>
      </c>
      <c r="L5">
        <f>SUM(D$2:D5)</f>
        <v>57989</v>
      </c>
      <c r="M5">
        <f>SUM(E$2:E5)</f>
        <v>58845</v>
      </c>
      <c r="N5">
        <f>SUM(F$2:F5)</f>
        <v>57986</v>
      </c>
      <c r="O5">
        <f>SUM(G$2:G5)</f>
        <v>58210</v>
      </c>
      <c r="P5">
        <f>SUM(H$2:H5)</f>
        <v>59200</v>
      </c>
      <c r="Q5">
        <f>SUM(I$2:I5)</f>
        <v>58553</v>
      </c>
      <c r="R5">
        <f t="shared" si="6"/>
        <v>58553</v>
      </c>
      <c r="T5" t="s">
        <v>11</v>
      </c>
      <c r="U5">
        <f t="shared" si="0"/>
        <v>-925</v>
      </c>
      <c r="V5">
        <f t="shared" si="0"/>
        <v>-564</v>
      </c>
      <c r="W5">
        <f t="shared" si="1"/>
        <v>292</v>
      </c>
      <c r="X5">
        <f t="shared" si="2"/>
        <v>-567</v>
      </c>
      <c r="Y5">
        <f t="shared" si="3"/>
        <v>-343</v>
      </c>
      <c r="Z5">
        <f t="shared" si="4"/>
        <v>647</v>
      </c>
      <c r="AA5">
        <f t="shared" si="5"/>
        <v>0</v>
      </c>
      <c r="AC5">
        <f t="shared" si="7"/>
        <v>14241</v>
      </c>
      <c r="AD5">
        <f t="shared" si="8"/>
        <v>14176</v>
      </c>
    </row>
    <row r="6" spans="1:30">
      <c r="B6" t="s">
        <v>12</v>
      </c>
      <c r="C6">
        <v>14472</v>
      </c>
      <c r="D6">
        <v>14696</v>
      </c>
      <c r="E6">
        <v>15051</v>
      </c>
      <c r="F6">
        <v>14364</v>
      </c>
      <c r="G6">
        <v>14990</v>
      </c>
      <c r="H6">
        <v>14655</v>
      </c>
      <c r="I6">
        <v>14606</v>
      </c>
      <c r="K6">
        <f>SUM(C$2:C6)</f>
        <v>72100</v>
      </c>
      <c r="L6">
        <f>SUM(D$2:D6)</f>
        <v>72685</v>
      </c>
      <c r="M6">
        <f>SUM(E$2:E6)</f>
        <v>73896</v>
      </c>
      <c r="N6">
        <f>SUM(F$2:F6)</f>
        <v>72350</v>
      </c>
      <c r="O6">
        <f>SUM(G$2:G6)</f>
        <v>73200</v>
      </c>
      <c r="P6">
        <f>SUM(H$2:H6)</f>
        <v>73855</v>
      </c>
      <c r="Q6">
        <f>SUM(I$2:I6)</f>
        <v>73159</v>
      </c>
      <c r="R6">
        <f t="shared" si="6"/>
        <v>73200</v>
      </c>
      <c r="T6" t="s">
        <v>12</v>
      </c>
      <c r="U6">
        <f t="shared" si="0"/>
        <v>-1100</v>
      </c>
      <c r="V6">
        <f t="shared" si="0"/>
        <v>-515</v>
      </c>
      <c r="W6">
        <f t="shared" si="1"/>
        <v>696</v>
      </c>
      <c r="X6">
        <f t="shared" si="2"/>
        <v>-850</v>
      </c>
      <c r="Y6">
        <f t="shared" si="3"/>
        <v>0</v>
      </c>
      <c r="Z6">
        <f t="shared" si="4"/>
        <v>655</v>
      </c>
      <c r="AA6">
        <f t="shared" si="5"/>
        <v>-41</v>
      </c>
      <c r="AC6">
        <f t="shared" si="7"/>
        <v>14655</v>
      </c>
      <c r="AD6">
        <f t="shared" si="8"/>
        <v>14630.5</v>
      </c>
    </row>
    <row r="7" spans="1:30">
      <c r="B7" t="s">
        <v>13</v>
      </c>
      <c r="C7">
        <v>13914</v>
      </c>
      <c r="D7">
        <v>14815</v>
      </c>
      <c r="E7">
        <v>14895</v>
      </c>
      <c r="F7">
        <v>14550</v>
      </c>
      <c r="G7">
        <v>14404</v>
      </c>
      <c r="H7">
        <v>14528</v>
      </c>
      <c r="I7">
        <v>14830</v>
      </c>
      <c r="K7">
        <f>SUM(C$2:C7)</f>
        <v>86014</v>
      </c>
      <c r="L7">
        <f>SUM(D$2:D7)</f>
        <v>87500</v>
      </c>
      <c r="M7">
        <f>SUM(E$2:E7)</f>
        <v>88791</v>
      </c>
      <c r="N7">
        <f>SUM(F$2:F7)</f>
        <v>86900</v>
      </c>
      <c r="O7">
        <f>SUM(G$2:G7)</f>
        <v>87604</v>
      </c>
      <c r="P7">
        <f>SUM(H$2:H7)</f>
        <v>88383</v>
      </c>
      <c r="Q7">
        <f>SUM(I$2:I7)</f>
        <v>87989</v>
      </c>
      <c r="R7">
        <f t="shared" si="6"/>
        <v>87989</v>
      </c>
      <c r="T7" t="s">
        <v>13</v>
      </c>
      <c r="U7">
        <f t="shared" si="0"/>
        <v>-1975</v>
      </c>
      <c r="V7">
        <f t="shared" si="0"/>
        <v>-489</v>
      </c>
      <c r="W7">
        <f t="shared" si="1"/>
        <v>802</v>
      </c>
      <c r="X7">
        <f t="shared" si="2"/>
        <v>-1089</v>
      </c>
      <c r="Y7">
        <f t="shared" si="3"/>
        <v>-385</v>
      </c>
      <c r="Z7">
        <f t="shared" si="4"/>
        <v>394</v>
      </c>
      <c r="AA7">
        <f t="shared" si="5"/>
        <v>0</v>
      </c>
      <c r="AC7">
        <f t="shared" si="7"/>
        <v>14550</v>
      </c>
      <c r="AD7">
        <f t="shared" si="8"/>
        <v>14539</v>
      </c>
    </row>
    <row r="8" spans="1:30">
      <c r="B8" t="s">
        <v>14</v>
      </c>
      <c r="D8">
        <v>15653</v>
      </c>
      <c r="E8">
        <v>15888</v>
      </c>
      <c r="F8">
        <v>15046</v>
      </c>
      <c r="G8">
        <v>15669</v>
      </c>
      <c r="H8">
        <v>16086</v>
      </c>
      <c r="I8">
        <v>15710</v>
      </c>
      <c r="L8">
        <f>SUM(D$2:D8)</f>
        <v>103153</v>
      </c>
      <c r="M8">
        <f>SUM(E$2:E8)</f>
        <v>104679</v>
      </c>
      <c r="N8">
        <f>SUM(F$2:F8)</f>
        <v>101946</v>
      </c>
      <c r="O8">
        <f>SUM(G$2:G8)</f>
        <v>103273</v>
      </c>
      <c r="P8">
        <f>SUM(H$2:H8)</f>
        <v>104469</v>
      </c>
      <c r="Q8">
        <f>SUM(I$2:I8)</f>
        <v>103699</v>
      </c>
      <c r="R8">
        <f t="shared" si="6"/>
        <v>103699</v>
      </c>
      <c r="T8" t="s">
        <v>14</v>
      </c>
      <c r="V8">
        <f t="shared" si="0"/>
        <v>-546</v>
      </c>
      <c r="W8">
        <f t="shared" si="1"/>
        <v>980</v>
      </c>
      <c r="X8">
        <f t="shared" si="2"/>
        <v>-1753</v>
      </c>
      <c r="Y8">
        <f t="shared" si="3"/>
        <v>-426</v>
      </c>
      <c r="Z8">
        <f t="shared" si="4"/>
        <v>770</v>
      </c>
      <c r="AA8">
        <f t="shared" si="5"/>
        <v>0</v>
      </c>
      <c r="AC8">
        <f t="shared" si="7"/>
        <v>15710</v>
      </c>
      <c r="AD8">
        <f t="shared" si="8"/>
        <v>15689.5</v>
      </c>
    </row>
    <row r="9" spans="1:30">
      <c r="B9" t="s">
        <v>15</v>
      </c>
      <c r="D9">
        <v>16295</v>
      </c>
      <c r="E9">
        <v>17007</v>
      </c>
      <c r="F9">
        <v>15157</v>
      </c>
      <c r="G9">
        <v>15982</v>
      </c>
      <c r="H9">
        <v>16807</v>
      </c>
      <c r="I9">
        <v>16168</v>
      </c>
      <c r="L9">
        <f>SUM(D$2:D9)</f>
        <v>119448</v>
      </c>
      <c r="M9">
        <f>SUM(E$2:E9)</f>
        <v>121686</v>
      </c>
      <c r="N9">
        <f>SUM(F$2:F9)</f>
        <v>117103</v>
      </c>
      <c r="O9">
        <f>SUM(G$2:G9)</f>
        <v>119255</v>
      </c>
      <c r="P9">
        <f>SUM(H$2:H9)</f>
        <v>121276</v>
      </c>
      <c r="Q9">
        <f>SUM(I$2:I9)</f>
        <v>119867</v>
      </c>
      <c r="R9">
        <f t="shared" si="6"/>
        <v>119867</v>
      </c>
      <c r="T9" t="s">
        <v>15</v>
      </c>
      <c r="V9">
        <f t="shared" si="0"/>
        <v>-419</v>
      </c>
      <c r="W9">
        <f t="shared" si="1"/>
        <v>1819</v>
      </c>
      <c r="X9">
        <f t="shared" si="2"/>
        <v>-2764</v>
      </c>
      <c r="Y9">
        <f t="shared" si="3"/>
        <v>-612</v>
      </c>
      <c r="Z9">
        <f t="shared" si="4"/>
        <v>1409</v>
      </c>
      <c r="AA9">
        <f t="shared" si="5"/>
        <v>0</v>
      </c>
      <c r="AC9">
        <f t="shared" si="7"/>
        <v>16168</v>
      </c>
      <c r="AD9">
        <f t="shared" si="8"/>
        <v>16075</v>
      </c>
    </row>
    <row r="10" spans="1:30">
      <c r="B10" t="s">
        <v>16</v>
      </c>
      <c r="D10">
        <v>15125</v>
      </c>
      <c r="E10">
        <v>16734</v>
      </c>
      <c r="F10">
        <v>15420</v>
      </c>
      <c r="G10">
        <v>15962</v>
      </c>
      <c r="H10">
        <v>15797</v>
      </c>
      <c r="I10">
        <v>15700</v>
      </c>
      <c r="L10">
        <f>SUM(D$2:D10)</f>
        <v>134573</v>
      </c>
      <c r="M10">
        <f>SUM(E$2:E10)</f>
        <v>138420</v>
      </c>
      <c r="N10">
        <f>SUM(F$2:F10)</f>
        <v>132523</v>
      </c>
      <c r="O10">
        <f>SUM(G$2:G10)</f>
        <v>135217</v>
      </c>
      <c r="P10">
        <f>SUM(H$2:H10)</f>
        <v>137073</v>
      </c>
      <c r="Q10">
        <f>SUM(I$2:I10)</f>
        <v>135567</v>
      </c>
      <c r="R10">
        <f t="shared" si="6"/>
        <v>135567</v>
      </c>
      <c r="T10" t="s">
        <v>16</v>
      </c>
      <c r="V10">
        <f t="shared" si="0"/>
        <v>-994</v>
      </c>
      <c r="W10">
        <f t="shared" si="1"/>
        <v>2853</v>
      </c>
      <c r="X10">
        <f t="shared" si="2"/>
        <v>-3044</v>
      </c>
      <c r="Y10">
        <f t="shared" si="3"/>
        <v>-350</v>
      </c>
      <c r="Z10">
        <f t="shared" si="4"/>
        <v>1506</v>
      </c>
      <c r="AA10">
        <f t="shared" si="5"/>
        <v>0</v>
      </c>
      <c r="AC10">
        <f t="shared" si="7"/>
        <v>15797</v>
      </c>
      <c r="AD10">
        <f t="shared" si="8"/>
        <v>15748.5</v>
      </c>
    </row>
    <row r="11" spans="1:30">
      <c r="B11" t="s">
        <v>17</v>
      </c>
      <c r="D11">
        <v>15562</v>
      </c>
      <c r="E11">
        <v>15847</v>
      </c>
      <c r="F11">
        <v>15427</v>
      </c>
      <c r="G11">
        <v>16129</v>
      </c>
      <c r="H11">
        <v>16216</v>
      </c>
      <c r="I11">
        <v>16482</v>
      </c>
      <c r="L11">
        <f>SUM(D$2:D11)</f>
        <v>150135</v>
      </c>
      <c r="M11">
        <f>SUM(E$2:E11)</f>
        <v>154267</v>
      </c>
      <c r="N11">
        <f>SUM(F$2:F11)</f>
        <v>147950</v>
      </c>
      <c r="O11">
        <f>SUM(G$2:G11)</f>
        <v>151346</v>
      </c>
      <c r="P11">
        <f>SUM(H$2:H11)</f>
        <v>153289</v>
      </c>
      <c r="Q11">
        <f>SUM(I$2:I11)</f>
        <v>152049</v>
      </c>
      <c r="R11">
        <f t="shared" si="6"/>
        <v>152049</v>
      </c>
      <c r="T11" t="s">
        <v>17</v>
      </c>
      <c r="V11">
        <f t="shared" si="0"/>
        <v>-1914</v>
      </c>
      <c r="W11">
        <f t="shared" si="1"/>
        <v>2218</v>
      </c>
      <c r="X11">
        <f t="shared" si="2"/>
        <v>-4099</v>
      </c>
      <c r="Y11">
        <f t="shared" si="3"/>
        <v>-703</v>
      </c>
      <c r="Z11">
        <f t="shared" si="4"/>
        <v>1240</v>
      </c>
      <c r="AA11">
        <f t="shared" si="5"/>
        <v>0</v>
      </c>
      <c r="AC11">
        <f t="shared" si="7"/>
        <v>16129</v>
      </c>
      <c r="AD11">
        <f t="shared" si="8"/>
        <v>16172.5</v>
      </c>
    </row>
    <row r="12" spans="1:30">
      <c r="B12" t="s">
        <v>18</v>
      </c>
      <c r="D12">
        <v>15346</v>
      </c>
      <c r="E12">
        <v>14812</v>
      </c>
      <c r="F12">
        <v>14741</v>
      </c>
      <c r="G12">
        <v>15043</v>
      </c>
      <c r="H12">
        <v>15401</v>
      </c>
      <c r="I12">
        <v>15847</v>
      </c>
      <c r="L12">
        <f>SUM(D$2:D12)</f>
        <v>165481</v>
      </c>
      <c r="M12">
        <f>SUM(E$2:E12)</f>
        <v>169079</v>
      </c>
      <c r="N12">
        <f>SUM(F$2:F12)</f>
        <v>162691</v>
      </c>
      <c r="O12">
        <f>SUM(G$2:G12)</f>
        <v>166389</v>
      </c>
      <c r="P12">
        <f>SUM(H$2:H12)</f>
        <v>168690</v>
      </c>
      <c r="Q12">
        <f>SUM(I$2:I12)</f>
        <v>167896</v>
      </c>
      <c r="R12">
        <f t="shared" si="6"/>
        <v>167896</v>
      </c>
      <c r="T12" t="s">
        <v>18</v>
      </c>
      <c r="V12">
        <f t="shared" si="0"/>
        <v>-2415</v>
      </c>
      <c r="W12">
        <f t="shared" ref="W12:AA13" si="9">M12-$R12</f>
        <v>1183</v>
      </c>
      <c r="X12">
        <f t="shared" si="9"/>
        <v>-5205</v>
      </c>
      <c r="Y12">
        <f t="shared" si="9"/>
        <v>-1507</v>
      </c>
      <c r="Z12">
        <f t="shared" si="9"/>
        <v>794</v>
      </c>
      <c r="AA12">
        <f t="shared" si="9"/>
        <v>0</v>
      </c>
      <c r="AC12">
        <f t="shared" si="7"/>
        <v>15043</v>
      </c>
      <c r="AD12">
        <f t="shared" si="8"/>
        <v>15222</v>
      </c>
    </row>
    <row r="13" spans="1:30">
      <c r="B13" t="s">
        <v>19</v>
      </c>
      <c r="D13">
        <v>15712</v>
      </c>
      <c r="E13">
        <v>15961</v>
      </c>
      <c r="F13">
        <v>14616</v>
      </c>
      <c r="G13">
        <v>15627</v>
      </c>
      <c r="H13">
        <v>15680</v>
      </c>
      <c r="I13">
        <v>15752</v>
      </c>
      <c r="L13">
        <f>SUM(D$2:D13)</f>
        <v>181193</v>
      </c>
      <c r="M13">
        <f>SUM(E$2:E13)</f>
        <v>185040</v>
      </c>
      <c r="N13">
        <f>SUM(F$2:F13)</f>
        <v>177307</v>
      </c>
      <c r="O13">
        <f>SUM(G$2:G13)</f>
        <v>182016</v>
      </c>
      <c r="P13">
        <f>SUM(H$2:H13)</f>
        <v>184370</v>
      </c>
      <c r="Q13">
        <f>SUM(I$2:I13)</f>
        <v>183648</v>
      </c>
      <c r="R13">
        <f t="shared" si="6"/>
        <v>183648</v>
      </c>
      <c r="T13" t="s">
        <v>19</v>
      </c>
      <c r="V13">
        <f t="shared" si="0"/>
        <v>-2455</v>
      </c>
      <c r="W13">
        <f t="shared" si="9"/>
        <v>1392</v>
      </c>
      <c r="X13">
        <f t="shared" si="9"/>
        <v>-6341</v>
      </c>
      <c r="Y13">
        <f t="shared" si="9"/>
        <v>-1632</v>
      </c>
      <c r="Z13">
        <f t="shared" si="9"/>
        <v>722</v>
      </c>
      <c r="AA13">
        <f t="shared" si="9"/>
        <v>0</v>
      </c>
      <c r="AC13">
        <f t="shared" si="7"/>
        <v>15680</v>
      </c>
      <c r="AD13">
        <f t="shared" si="8"/>
        <v>15653.5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4787</v>
      </c>
      <c r="D17">
        <v>5727</v>
      </c>
      <c r="E17">
        <v>5507</v>
      </c>
      <c r="F17">
        <v>4609</v>
      </c>
      <c r="G17">
        <v>4846</v>
      </c>
      <c r="H17">
        <v>4526</v>
      </c>
      <c r="I17">
        <v>4934</v>
      </c>
      <c r="K17">
        <f>SUM(C$17:C17)</f>
        <v>4787</v>
      </c>
      <c r="L17">
        <f>SUM(D$17:D17)</f>
        <v>5727</v>
      </c>
      <c r="M17">
        <f>SUM(E$17:E17)</f>
        <v>5507</v>
      </c>
      <c r="N17">
        <f>SUM(F$17:F17)</f>
        <v>4609</v>
      </c>
      <c r="O17">
        <f>SUM(G$17:G17)</f>
        <v>4846</v>
      </c>
      <c r="P17">
        <f>SUM(H$17:H17)</f>
        <v>4526</v>
      </c>
      <c r="Q17">
        <f>SUM(I$17:I17)</f>
        <v>4934</v>
      </c>
      <c r="R17">
        <f t="shared" ref="R17:R28" si="10">MEDIAN(M17:Q17)</f>
        <v>4846</v>
      </c>
      <c r="T17" t="s">
        <v>8</v>
      </c>
      <c r="U17">
        <f t="shared" ref="U17:AA28" si="11">K17-$R17</f>
        <v>-59</v>
      </c>
      <c r="V17">
        <f t="shared" si="11"/>
        <v>881</v>
      </c>
      <c r="W17">
        <f t="shared" si="11"/>
        <v>661</v>
      </c>
      <c r="X17">
        <f t="shared" si="11"/>
        <v>-237</v>
      </c>
      <c r="Y17">
        <f t="shared" si="11"/>
        <v>0</v>
      </c>
      <c r="Z17">
        <f t="shared" si="11"/>
        <v>-320</v>
      </c>
      <c r="AA17">
        <f t="shared" si="11"/>
        <v>88</v>
      </c>
    </row>
    <row r="18" spans="2:27">
      <c r="B18" t="s">
        <v>9</v>
      </c>
      <c r="C18">
        <v>4194</v>
      </c>
      <c r="D18">
        <v>5475</v>
      </c>
      <c r="E18">
        <v>4546</v>
      </c>
      <c r="F18">
        <v>3986</v>
      </c>
      <c r="G18">
        <v>4093</v>
      </c>
      <c r="H18">
        <v>3929</v>
      </c>
      <c r="I18">
        <v>4055</v>
      </c>
      <c r="K18">
        <f>SUM(C$17:C18)</f>
        <v>8981</v>
      </c>
      <c r="L18">
        <f>SUM(D$17:D18)</f>
        <v>11202</v>
      </c>
      <c r="M18">
        <f>SUM(E$17:E18)</f>
        <v>10053</v>
      </c>
      <c r="N18">
        <f>SUM(F$17:F18)</f>
        <v>8595</v>
      </c>
      <c r="O18">
        <f>SUM(G$17:G18)</f>
        <v>8939</v>
      </c>
      <c r="P18">
        <f>SUM(H$17:H18)</f>
        <v>8455</v>
      </c>
      <c r="Q18">
        <f>SUM(I$17:I18)</f>
        <v>8989</v>
      </c>
      <c r="R18">
        <f t="shared" si="10"/>
        <v>8939</v>
      </c>
      <c r="T18" t="s">
        <v>9</v>
      </c>
      <c r="U18">
        <f t="shared" si="11"/>
        <v>42</v>
      </c>
      <c r="V18">
        <f t="shared" si="11"/>
        <v>2263</v>
      </c>
      <c r="W18">
        <f t="shared" si="11"/>
        <v>1114</v>
      </c>
      <c r="X18">
        <f t="shared" si="11"/>
        <v>-344</v>
      </c>
      <c r="Y18">
        <f t="shared" si="11"/>
        <v>0</v>
      </c>
      <c r="Z18">
        <f t="shared" si="11"/>
        <v>-484</v>
      </c>
      <c r="AA18">
        <f t="shared" si="11"/>
        <v>50</v>
      </c>
    </row>
    <row r="19" spans="2:27">
      <c r="B19" t="s">
        <v>10</v>
      </c>
      <c r="C19">
        <v>4417</v>
      </c>
      <c r="D19">
        <v>4653</v>
      </c>
      <c r="E19">
        <v>4495</v>
      </c>
      <c r="F19">
        <v>4209</v>
      </c>
      <c r="G19">
        <v>4340</v>
      </c>
      <c r="H19">
        <v>4002</v>
      </c>
      <c r="I19">
        <v>4095</v>
      </c>
      <c r="K19">
        <f>SUM(C$17:C19)</f>
        <v>13398</v>
      </c>
      <c r="L19">
        <f>SUM(D$17:D19)</f>
        <v>15855</v>
      </c>
      <c r="M19">
        <f>SUM(E$17:E19)</f>
        <v>14548</v>
      </c>
      <c r="N19">
        <f>SUM(F$17:F19)</f>
        <v>12804</v>
      </c>
      <c r="O19">
        <f>SUM(G$17:G19)</f>
        <v>13279</v>
      </c>
      <c r="P19">
        <f>SUM(H$17:H19)</f>
        <v>12457</v>
      </c>
      <c r="Q19">
        <f>SUM(I$17:I19)</f>
        <v>13084</v>
      </c>
      <c r="R19">
        <f t="shared" si="10"/>
        <v>13084</v>
      </c>
      <c r="T19" t="s">
        <v>10</v>
      </c>
      <c r="U19">
        <f t="shared" si="11"/>
        <v>314</v>
      </c>
      <c r="V19">
        <f t="shared" si="11"/>
        <v>2771</v>
      </c>
      <c r="W19">
        <f t="shared" si="11"/>
        <v>1464</v>
      </c>
      <c r="X19">
        <f t="shared" si="11"/>
        <v>-280</v>
      </c>
      <c r="Y19">
        <f t="shared" si="11"/>
        <v>195</v>
      </c>
      <c r="Z19">
        <f t="shared" si="11"/>
        <v>-627</v>
      </c>
      <c r="AA19">
        <f t="shared" si="11"/>
        <v>0</v>
      </c>
    </row>
    <row r="20" spans="2:27">
      <c r="B20" t="s">
        <v>11</v>
      </c>
      <c r="C20">
        <v>4016</v>
      </c>
      <c r="D20">
        <v>4147</v>
      </c>
      <c r="E20">
        <v>4022</v>
      </c>
      <c r="F20">
        <v>3947</v>
      </c>
      <c r="G20">
        <v>3843</v>
      </c>
      <c r="H20">
        <v>3495</v>
      </c>
      <c r="I20">
        <v>3739</v>
      </c>
      <c r="K20">
        <f>SUM(C$17:C20)</f>
        <v>17414</v>
      </c>
      <c r="L20">
        <f>SUM(D$17:D20)</f>
        <v>20002</v>
      </c>
      <c r="M20">
        <f>SUM(E$17:E20)</f>
        <v>18570</v>
      </c>
      <c r="N20">
        <f>SUM(F$17:F20)</f>
        <v>16751</v>
      </c>
      <c r="O20">
        <f>SUM(G$17:G20)</f>
        <v>17122</v>
      </c>
      <c r="P20">
        <f>SUM(H$17:H20)</f>
        <v>15952</v>
      </c>
      <c r="Q20">
        <f>SUM(I$17:I20)</f>
        <v>16823</v>
      </c>
      <c r="R20">
        <f t="shared" si="10"/>
        <v>16823</v>
      </c>
      <c r="T20" t="s">
        <v>11</v>
      </c>
      <c r="U20">
        <f t="shared" si="11"/>
        <v>591</v>
      </c>
      <c r="V20">
        <f t="shared" si="11"/>
        <v>3179</v>
      </c>
      <c r="W20">
        <f t="shared" si="11"/>
        <v>1747</v>
      </c>
      <c r="X20">
        <f t="shared" si="11"/>
        <v>-72</v>
      </c>
      <c r="Y20">
        <f t="shared" si="11"/>
        <v>299</v>
      </c>
      <c r="Z20">
        <f t="shared" si="11"/>
        <v>-871</v>
      </c>
      <c r="AA20">
        <f t="shared" si="11"/>
        <v>0</v>
      </c>
    </row>
    <row r="21" spans="2:27">
      <c r="B21" t="s">
        <v>12</v>
      </c>
      <c r="D21">
        <v>3936</v>
      </c>
      <c r="E21">
        <v>3846</v>
      </c>
      <c r="F21">
        <v>3896</v>
      </c>
      <c r="G21">
        <v>3810</v>
      </c>
      <c r="H21">
        <v>3608</v>
      </c>
      <c r="I21">
        <v>3529</v>
      </c>
      <c r="L21">
        <f>SUM(D$17:D21)</f>
        <v>23938</v>
      </c>
      <c r="M21">
        <f>SUM(E$17:E21)</f>
        <v>22416</v>
      </c>
      <c r="N21">
        <f>SUM(F$17:F21)</f>
        <v>20647</v>
      </c>
      <c r="O21">
        <f>SUM(G$17:G21)</f>
        <v>20932</v>
      </c>
      <c r="P21">
        <f>SUM(H$17:H21)</f>
        <v>19560</v>
      </c>
      <c r="Q21">
        <f>SUM(I$17:I21)</f>
        <v>20352</v>
      </c>
      <c r="R21">
        <f t="shared" si="10"/>
        <v>20647</v>
      </c>
      <c r="T21" t="s">
        <v>12</v>
      </c>
      <c r="V21">
        <f t="shared" si="11"/>
        <v>3291</v>
      </c>
      <c r="W21">
        <f t="shared" si="11"/>
        <v>1769</v>
      </c>
      <c r="X21">
        <f t="shared" si="11"/>
        <v>0</v>
      </c>
      <c r="Y21">
        <f t="shared" si="11"/>
        <v>285</v>
      </c>
      <c r="Z21">
        <f t="shared" si="11"/>
        <v>-1087</v>
      </c>
      <c r="AA21">
        <f t="shared" si="11"/>
        <v>-295</v>
      </c>
    </row>
    <row r="22" spans="2:27">
      <c r="B22" t="s">
        <v>13</v>
      </c>
      <c r="D22">
        <v>3667</v>
      </c>
      <c r="E22">
        <v>3527</v>
      </c>
      <c r="F22">
        <v>3428</v>
      </c>
      <c r="G22">
        <v>3364</v>
      </c>
      <c r="H22">
        <v>3359</v>
      </c>
      <c r="I22">
        <v>3339</v>
      </c>
      <c r="L22">
        <f>SUM(D$17:D22)</f>
        <v>27605</v>
      </c>
      <c r="M22">
        <f>SUM(E$17:E22)</f>
        <v>25943</v>
      </c>
      <c r="N22">
        <f>SUM(F$17:F22)</f>
        <v>24075</v>
      </c>
      <c r="O22">
        <f>SUM(G$17:G22)</f>
        <v>24296</v>
      </c>
      <c r="P22">
        <f>SUM(H$17:H22)</f>
        <v>22919</v>
      </c>
      <c r="Q22">
        <f>SUM(I$17:I22)</f>
        <v>23691</v>
      </c>
      <c r="R22">
        <f t="shared" si="10"/>
        <v>24075</v>
      </c>
      <c r="T22" t="s">
        <v>13</v>
      </c>
      <c r="V22">
        <f t="shared" si="11"/>
        <v>3530</v>
      </c>
      <c r="W22">
        <f t="shared" si="11"/>
        <v>1868</v>
      </c>
      <c r="X22">
        <f t="shared" si="11"/>
        <v>0</v>
      </c>
      <c r="Y22">
        <f t="shared" si="11"/>
        <v>221</v>
      </c>
      <c r="Z22">
        <f t="shared" si="11"/>
        <v>-1156</v>
      </c>
      <c r="AA22">
        <f t="shared" si="11"/>
        <v>-384</v>
      </c>
    </row>
    <row r="23" spans="2:27">
      <c r="B23" t="s">
        <v>14</v>
      </c>
      <c r="D23">
        <v>4222</v>
      </c>
      <c r="E23">
        <v>3746</v>
      </c>
      <c r="F23">
        <v>3711</v>
      </c>
      <c r="G23">
        <v>3477</v>
      </c>
      <c r="H23">
        <v>3519</v>
      </c>
      <c r="I23">
        <v>3437</v>
      </c>
      <c r="L23">
        <f>SUM(D$17:D23)</f>
        <v>31827</v>
      </c>
      <c r="M23">
        <f>SUM(E$17:E23)</f>
        <v>29689</v>
      </c>
      <c r="N23">
        <f>SUM(F$17:F23)</f>
        <v>27786</v>
      </c>
      <c r="O23">
        <f>SUM(G$17:G23)</f>
        <v>27773</v>
      </c>
      <c r="P23">
        <f>SUM(H$17:H23)</f>
        <v>26438</v>
      </c>
      <c r="Q23">
        <f>SUM(I$17:I23)</f>
        <v>27128</v>
      </c>
      <c r="R23">
        <f t="shared" si="10"/>
        <v>27773</v>
      </c>
      <c r="T23" t="s">
        <v>14</v>
      </c>
      <c r="V23">
        <f t="shared" si="11"/>
        <v>4054</v>
      </c>
      <c r="W23">
        <f t="shared" si="11"/>
        <v>1916</v>
      </c>
      <c r="X23">
        <f t="shared" si="11"/>
        <v>13</v>
      </c>
      <c r="Y23">
        <f t="shared" si="11"/>
        <v>0</v>
      </c>
      <c r="Z23">
        <f t="shared" si="11"/>
        <v>-1335</v>
      </c>
      <c r="AA23">
        <f t="shared" si="11"/>
        <v>-645</v>
      </c>
    </row>
    <row r="24" spans="2:27">
      <c r="B24" t="s">
        <v>15</v>
      </c>
      <c r="D24">
        <v>3943</v>
      </c>
      <c r="E24">
        <v>4520</v>
      </c>
      <c r="F24">
        <v>4031</v>
      </c>
      <c r="G24">
        <v>3526</v>
      </c>
      <c r="H24">
        <v>3553</v>
      </c>
      <c r="I24">
        <v>3320</v>
      </c>
      <c r="L24">
        <f>SUM(D$17:D24)</f>
        <v>35770</v>
      </c>
      <c r="M24">
        <f>SUM(E$17:E24)</f>
        <v>34209</v>
      </c>
      <c r="N24">
        <f>SUM(F$17:F24)</f>
        <v>31817</v>
      </c>
      <c r="O24">
        <f>SUM(G$17:G24)</f>
        <v>31299</v>
      </c>
      <c r="P24">
        <f>SUM(H$17:H24)</f>
        <v>29991</v>
      </c>
      <c r="Q24">
        <f>SUM(I$17:I24)</f>
        <v>30448</v>
      </c>
      <c r="R24">
        <f t="shared" si="10"/>
        <v>31299</v>
      </c>
      <c r="T24" t="s">
        <v>15</v>
      </c>
      <c r="V24">
        <f t="shared" si="11"/>
        <v>4471</v>
      </c>
      <c r="W24">
        <f t="shared" si="11"/>
        <v>2910</v>
      </c>
      <c r="X24">
        <f t="shared" si="11"/>
        <v>518</v>
      </c>
      <c r="Y24">
        <f t="shared" si="11"/>
        <v>0</v>
      </c>
      <c r="Z24">
        <f t="shared" si="11"/>
        <v>-1308</v>
      </c>
      <c r="AA24">
        <f t="shared" si="11"/>
        <v>-851</v>
      </c>
    </row>
    <row r="25" spans="2:27">
      <c r="B25" t="s">
        <v>16</v>
      </c>
      <c r="D25">
        <v>3676</v>
      </c>
      <c r="E25">
        <v>4306</v>
      </c>
      <c r="F25">
        <v>4174</v>
      </c>
      <c r="G25">
        <v>3430</v>
      </c>
      <c r="H25">
        <v>3426</v>
      </c>
      <c r="I25">
        <v>3250</v>
      </c>
      <c r="L25">
        <f>SUM(D$17:D25)</f>
        <v>39446</v>
      </c>
      <c r="M25">
        <f>SUM(E$17:E25)</f>
        <v>38515</v>
      </c>
      <c r="N25">
        <f>SUM(F$17:F25)</f>
        <v>35991</v>
      </c>
      <c r="O25">
        <f>SUM(G$17:G25)</f>
        <v>34729</v>
      </c>
      <c r="P25">
        <f>SUM(H$17:H25)</f>
        <v>33417</v>
      </c>
      <c r="Q25">
        <f>SUM(I$17:I25)</f>
        <v>33698</v>
      </c>
      <c r="R25">
        <f t="shared" si="10"/>
        <v>34729</v>
      </c>
      <c r="T25" t="s">
        <v>16</v>
      </c>
      <c r="V25">
        <f t="shared" si="11"/>
        <v>4717</v>
      </c>
      <c r="W25">
        <f t="shared" si="11"/>
        <v>3786</v>
      </c>
      <c r="X25">
        <f t="shared" si="11"/>
        <v>1262</v>
      </c>
      <c r="Y25">
        <f t="shared" si="11"/>
        <v>0</v>
      </c>
      <c r="Z25">
        <f t="shared" si="11"/>
        <v>-1312</v>
      </c>
      <c r="AA25">
        <f t="shared" si="11"/>
        <v>-1031</v>
      </c>
    </row>
    <row r="26" spans="2:27">
      <c r="B26" t="s">
        <v>17</v>
      </c>
      <c r="D26">
        <v>3941</v>
      </c>
      <c r="E26">
        <v>4184</v>
      </c>
      <c r="F26">
        <v>4665</v>
      </c>
      <c r="G26">
        <v>3636</v>
      </c>
      <c r="H26">
        <v>3716</v>
      </c>
      <c r="I26">
        <v>3623</v>
      </c>
      <c r="L26">
        <f>SUM(D$17:D26)</f>
        <v>43387</v>
      </c>
      <c r="M26">
        <f>SUM(E$17:E26)</f>
        <v>42699</v>
      </c>
      <c r="N26">
        <f>SUM(F$17:F26)</f>
        <v>40656</v>
      </c>
      <c r="O26">
        <f>SUM(G$17:G26)</f>
        <v>38365</v>
      </c>
      <c r="P26">
        <f>SUM(H$17:H26)</f>
        <v>37133</v>
      </c>
      <c r="Q26">
        <f>SUM(I$17:I26)</f>
        <v>37321</v>
      </c>
      <c r="R26">
        <f t="shared" si="10"/>
        <v>38365</v>
      </c>
      <c r="T26" t="s">
        <v>17</v>
      </c>
      <c r="V26">
        <f t="shared" si="11"/>
        <v>5022</v>
      </c>
      <c r="W26">
        <f t="shared" si="11"/>
        <v>4334</v>
      </c>
      <c r="X26">
        <f t="shared" si="11"/>
        <v>2291</v>
      </c>
      <c r="Y26">
        <f t="shared" si="11"/>
        <v>0</v>
      </c>
      <c r="Z26">
        <f t="shared" si="11"/>
        <v>-1232</v>
      </c>
      <c r="AA26">
        <f t="shared" si="11"/>
        <v>-1044</v>
      </c>
    </row>
    <row r="27" spans="2:27">
      <c r="B27" t="s">
        <v>18</v>
      </c>
      <c r="D27">
        <v>3893</v>
      </c>
      <c r="E27">
        <v>3841</v>
      </c>
      <c r="F27">
        <v>3846</v>
      </c>
      <c r="G27">
        <v>3706</v>
      </c>
      <c r="H27">
        <v>3715</v>
      </c>
      <c r="I27">
        <v>3595</v>
      </c>
      <c r="L27">
        <f>SUM(D$17:D27)</f>
        <v>47280</v>
      </c>
      <c r="M27">
        <f>SUM(E$17:E27)</f>
        <v>46540</v>
      </c>
      <c r="N27">
        <f>SUM(F$17:F27)</f>
        <v>44502</v>
      </c>
      <c r="O27">
        <f>SUM(G$17:G27)</f>
        <v>42071</v>
      </c>
      <c r="P27">
        <f>SUM(H$17:H27)</f>
        <v>40848</v>
      </c>
      <c r="Q27">
        <f>SUM(I$17:I27)</f>
        <v>40916</v>
      </c>
      <c r="R27">
        <f t="shared" si="10"/>
        <v>42071</v>
      </c>
      <c r="T27" t="s">
        <v>18</v>
      </c>
      <c r="V27">
        <f t="shared" si="11"/>
        <v>5209</v>
      </c>
      <c r="W27">
        <f t="shared" si="11"/>
        <v>4469</v>
      </c>
      <c r="X27">
        <f t="shared" si="11"/>
        <v>2431</v>
      </c>
      <c r="Y27">
        <f t="shared" si="11"/>
        <v>0</v>
      </c>
      <c r="Z27">
        <f t="shared" si="11"/>
        <v>-1223</v>
      </c>
      <c r="AA27">
        <f t="shared" si="11"/>
        <v>-1155</v>
      </c>
    </row>
    <row r="28" spans="2:27">
      <c r="B28" t="s">
        <v>19</v>
      </c>
      <c r="D28">
        <v>4412</v>
      </c>
      <c r="E28">
        <v>4409</v>
      </c>
      <c r="F28">
        <v>4504</v>
      </c>
      <c r="G28">
        <v>4257</v>
      </c>
      <c r="H28">
        <v>4002</v>
      </c>
      <c r="I28">
        <v>4007</v>
      </c>
      <c r="L28">
        <f>SUM(D$17:D28)</f>
        <v>51692</v>
      </c>
      <c r="M28">
        <f>SUM(E$17:E28)</f>
        <v>50949</v>
      </c>
      <c r="N28">
        <f>SUM(F$17:F28)</f>
        <v>49006</v>
      </c>
      <c r="O28">
        <f>SUM(G$17:G28)</f>
        <v>46328</v>
      </c>
      <c r="P28">
        <f>SUM(H$17:H28)</f>
        <v>44850</v>
      </c>
      <c r="Q28">
        <f>SUM(I$17:I28)</f>
        <v>44923</v>
      </c>
      <c r="R28">
        <f t="shared" si="10"/>
        <v>46328</v>
      </c>
      <c r="T28" t="s">
        <v>19</v>
      </c>
      <c r="V28">
        <f t="shared" si="11"/>
        <v>5364</v>
      </c>
      <c r="W28">
        <f t="shared" si="11"/>
        <v>4621</v>
      </c>
      <c r="X28">
        <f t="shared" si="11"/>
        <v>2678</v>
      </c>
      <c r="Y28">
        <f t="shared" si="11"/>
        <v>0</v>
      </c>
      <c r="Z28">
        <f t="shared" si="11"/>
        <v>-1478</v>
      </c>
      <c r="AA28">
        <f t="shared" si="11"/>
        <v>-1405</v>
      </c>
    </row>
    <row r="31" spans="2:27">
      <c r="B31" s="3" t="s">
        <v>75</v>
      </c>
      <c r="C31" s="3"/>
    </row>
    <row r="32" spans="2:27">
      <c r="B32" s="3" t="s">
        <v>76</v>
      </c>
      <c r="C32" s="3"/>
    </row>
  </sheetData>
  <hyperlinks>
    <hyperlink ref="A1" location="home!A1" display="home" xr:uid="{DB97AC4F-DAEA-4D19-AAD1-A38AA47CF618}"/>
    <hyperlink ref="B31" r:id="rId1" xr:uid="{175EEE6C-7EEF-47A5-9F48-AC75FBF339FA}"/>
    <hyperlink ref="B32" r:id="rId2" xr:uid="{3958E81A-0519-4D61-9A8D-919F4301B48E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C2CCA-596F-421D-9264-9B8A69AB50C0}">
  <dimension ref="A1:AD33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33214</v>
      </c>
      <c r="D2">
        <v>32371</v>
      </c>
      <c r="E2">
        <v>31253</v>
      </c>
      <c r="F2">
        <v>36077</v>
      </c>
      <c r="G2">
        <v>36647</v>
      </c>
      <c r="H2">
        <v>37935</v>
      </c>
      <c r="I2">
        <v>38503</v>
      </c>
      <c r="K2">
        <f>SUM(C$2:C2)</f>
        <v>33214</v>
      </c>
      <c r="L2">
        <f>SUM(D$2:D2)</f>
        <v>32371</v>
      </c>
      <c r="M2">
        <f>SUM(E$2:E2)</f>
        <v>31253</v>
      </c>
      <c r="N2">
        <f>SUM(F$2:F2)</f>
        <v>36077</v>
      </c>
      <c r="O2">
        <f>SUM(G$2:G2)</f>
        <v>36647</v>
      </c>
      <c r="P2">
        <f>SUM(H$2:H2)</f>
        <v>37935</v>
      </c>
      <c r="Q2">
        <f>SUM(I$2:I2)</f>
        <v>38503</v>
      </c>
      <c r="R2">
        <f>MEDIAN(M2:Q2)</f>
        <v>36647</v>
      </c>
      <c r="T2" t="s">
        <v>8</v>
      </c>
      <c r="U2">
        <f t="shared" ref="U2:V13" si="0">K2-$R2</f>
        <v>-3433</v>
      </c>
      <c r="V2">
        <f t="shared" si="0"/>
        <v>-4276</v>
      </c>
      <c r="W2">
        <f t="shared" ref="W2:W10" si="1">M2-$R2</f>
        <v>-5394</v>
      </c>
      <c r="X2">
        <f t="shared" ref="X2:X10" si="2">N2-$R2</f>
        <v>-570</v>
      </c>
      <c r="Y2">
        <f t="shared" ref="Y2:Y10" si="3">O2-$R2</f>
        <v>0</v>
      </c>
      <c r="Z2">
        <f t="shared" ref="Z2:Z10" si="4">P2-$R2</f>
        <v>1288</v>
      </c>
      <c r="AA2">
        <f t="shared" ref="AA2:AA10" si="5">Q2-$R2</f>
        <v>1856</v>
      </c>
      <c r="AC2">
        <f>MEDIAN($E2:$I2)</f>
        <v>36647</v>
      </c>
      <c r="AD2">
        <f>MEDIAN(F2:I2)</f>
        <v>37291</v>
      </c>
    </row>
    <row r="3" spans="1:30">
      <c r="B3" t="s">
        <v>9</v>
      </c>
      <c r="C3">
        <v>28729</v>
      </c>
      <c r="D3">
        <v>29338</v>
      </c>
      <c r="E3">
        <v>29715</v>
      </c>
      <c r="F3">
        <v>32070</v>
      </c>
      <c r="G3">
        <v>30628</v>
      </c>
      <c r="H3">
        <v>32663</v>
      </c>
      <c r="I3">
        <v>34333</v>
      </c>
      <c r="K3">
        <f>SUM(C$2:C3)</f>
        <v>61943</v>
      </c>
      <c r="L3">
        <f>SUM(D$2:D3)</f>
        <v>61709</v>
      </c>
      <c r="M3">
        <f>SUM(E$2:E3)</f>
        <v>60968</v>
      </c>
      <c r="N3">
        <f>SUM(F$2:F3)</f>
        <v>68147</v>
      </c>
      <c r="O3">
        <f>SUM(G$2:G3)</f>
        <v>67275</v>
      </c>
      <c r="P3">
        <f>SUM(H$2:H3)</f>
        <v>70598</v>
      </c>
      <c r="Q3">
        <f>SUM(I$2:I3)</f>
        <v>72836</v>
      </c>
      <c r="R3">
        <f t="shared" ref="R3:R13" si="6">MEDIAN(M3:Q3)</f>
        <v>68147</v>
      </c>
      <c r="T3" t="s">
        <v>9</v>
      </c>
      <c r="U3">
        <f t="shared" si="0"/>
        <v>-6204</v>
      </c>
      <c r="V3">
        <f t="shared" si="0"/>
        <v>-6438</v>
      </c>
      <c r="W3">
        <f t="shared" si="1"/>
        <v>-7179</v>
      </c>
      <c r="X3">
        <f t="shared" si="2"/>
        <v>0</v>
      </c>
      <c r="Y3">
        <f t="shared" si="3"/>
        <v>-872</v>
      </c>
      <c r="Z3">
        <f t="shared" si="4"/>
        <v>2451</v>
      </c>
      <c r="AA3">
        <f t="shared" si="5"/>
        <v>4689</v>
      </c>
      <c r="AC3">
        <f t="shared" ref="AC3:AC13" si="7">MEDIAN($E3:$I3)</f>
        <v>32070</v>
      </c>
      <c r="AD3">
        <f t="shared" ref="AD3:AD13" si="8">MEDIAN(F3:I3)</f>
        <v>32366.5</v>
      </c>
    </row>
    <row r="4" spans="1:30">
      <c r="B4" t="s">
        <v>10</v>
      </c>
      <c r="C4">
        <v>29480</v>
      </c>
      <c r="D4">
        <v>29949</v>
      </c>
      <c r="E4">
        <v>33493</v>
      </c>
      <c r="F4">
        <v>32003</v>
      </c>
      <c r="G4">
        <v>33079</v>
      </c>
      <c r="H4">
        <v>34459</v>
      </c>
      <c r="I4">
        <v>36387</v>
      </c>
      <c r="K4">
        <f>SUM(C$2:C4)</f>
        <v>91423</v>
      </c>
      <c r="L4">
        <f>SUM(D$2:D4)</f>
        <v>91658</v>
      </c>
      <c r="M4">
        <f>SUM(E$2:E4)</f>
        <v>94461</v>
      </c>
      <c r="N4">
        <f>SUM(F$2:F4)</f>
        <v>100150</v>
      </c>
      <c r="O4">
        <f>SUM(G$2:G4)</f>
        <v>100354</v>
      </c>
      <c r="P4">
        <f>SUM(H$2:H4)</f>
        <v>105057</v>
      </c>
      <c r="Q4">
        <f>SUM(I$2:I4)</f>
        <v>109223</v>
      </c>
      <c r="R4">
        <f t="shared" si="6"/>
        <v>100354</v>
      </c>
      <c r="T4" t="s">
        <v>10</v>
      </c>
      <c r="U4">
        <f t="shared" si="0"/>
        <v>-8931</v>
      </c>
      <c r="V4">
        <f t="shared" si="0"/>
        <v>-8696</v>
      </c>
      <c r="W4">
        <f t="shared" si="1"/>
        <v>-5893</v>
      </c>
      <c r="X4">
        <f t="shared" si="2"/>
        <v>-204</v>
      </c>
      <c r="Y4">
        <f t="shared" si="3"/>
        <v>0</v>
      </c>
      <c r="Z4">
        <f t="shared" si="4"/>
        <v>4703</v>
      </c>
      <c r="AA4">
        <f t="shared" si="5"/>
        <v>8869</v>
      </c>
      <c r="AC4">
        <f t="shared" si="7"/>
        <v>33493</v>
      </c>
      <c r="AD4">
        <f t="shared" si="8"/>
        <v>33769</v>
      </c>
    </row>
    <row r="5" spans="1:30">
      <c r="B5" t="s">
        <v>11</v>
      </c>
      <c r="C5">
        <v>26856</v>
      </c>
      <c r="D5">
        <v>27527</v>
      </c>
      <c r="E5">
        <v>30529</v>
      </c>
      <c r="F5">
        <v>30145</v>
      </c>
      <c r="G5">
        <v>31650</v>
      </c>
      <c r="H5">
        <v>31902</v>
      </c>
      <c r="I5">
        <v>34079</v>
      </c>
      <c r="K5">
        <f>SUM(C$2:C5)</f>
        <v>118279</v>
      </c>
      <c r="L5">
        <f>SUM(D$2:D5)</f>
        <v>119185</v>
      </c>
      <c r="M5">
        <f>SUM(E$2:E5)</f>
        <v>124990</v>
      </c>
      <c r="N5">
        <f>SUM(F$2:F5)</f>
        <v>130295</v>
      </c>
      <c r="O5">
        <f>SUM(G$2:G5)</f>
        <v>132004</v>
      </c>
      <c r="P5">
        <f>SUM(H$2:H5)</f>
        <v>136959</v>
      </c>
      <c r="Q5">
        <f>SUM(I$2:I5)</f>
        <v>143302</v>
      </c>
      <c r="R5">
        <f t="shared" si="6"/>
        <v>132004</v>
      </c>
      <c r="T5" t="s">
        <v>11</v>
      </c>
      <c r="U5">
        <f t="shared" si="0"/>
        <v>-13725</v>
      </c>
      <c r="V5">
        <f t="shared" si="0"/>
        <v>-12819</v>
      </c>
      <c r="W5">
        <f t="shared" si="1"/>
        <v>-7014</v>
      </c>
      <c r="X5">
        <f t="shared" si="2"/>
        <v>-1709</v>
      </c>
      <c r="Y5">
        <f t="shared" si="3"/>
        <v>0</v>
      </c>
      <c r="Z5">
        <f t="shared" si="4"/>
        <v>4955</v>
      </c>
      <c r="AA5">
        <f t="shared" si="5"/>
        <v>11298</v>
      </c>
      <c r="AC5">
        <f t="shared" si="7"/>
        <v>31650</v>
      </c>
      <c r="AD5">
        <f t="shared" si="8"/>
        <v>31776</v>
      </c>
    </row>
    <row r="6" spans="1:30">
      <c r="B6" t="s">
        <v>12</v>
      </c>
      <c r="C6">
        <v>30259</v>
      </c>
      <c r="D6">
        <v>31130</v>
      </c>
      <c r="E6">
        <v>31238</v>
      </c>
      <c r="F6">
        <v>32259</v>
      </c>
      <c r="G6">
        <v>33899</v>
      </c>
      <c r="H6">
        <v>35607</v>
      </c>
      <c r="I6">
        <v>38462</v>
      </c>
      <c r="K6">
        <f>SUM(C$2:C6)</f>
        <v>148538</v>
      </c>
      <c r="L6">
        <f>SUM(D$2:D6)</f>
        <v>150315</v>
      </c>
      <c r="M6">
        <f>SUM(E$2:E6)</f>
        <v>156228</v>
      </c>
      <c r="N6">
        <f>SUM(F$2:F6)</f>
        <v>162554</v>
      </c>
      <c r="O6">
        <f>SUM(G$2:G6)</f>
        <v>165903</v>
      </c>
      <c r="P6">
        <f>SUM(H$2:H6)</f>
        <v>172566</v>
      </c>
      <c r="Q6">
        <f>SUM(I$2:I6)</f>
        <v>181764</v>
      </c>
      <c r="R6">
        <f t="shared" si="6"/>
        <v>165903</v>
      </c>
      <c r="T6" t="s">
        <v>12</v>
      </c>
      <c r="U6">
        <f t="shared" si="0"/>
        <v>-17365</v>
      </c>
      <c r="V6">
        <f t="shared" si="0"/>
        <v>-15588</v>
      </c>
      <c r="W6">
        <f t="shared" si="1"/>
        <v>-9675</v>
      </c>
      <c r="X6">
        <f t="shared" si="2"/>
        <v>-3349</v>
      </c>
      <c r="Y6">
        <f t="shared" si="3"/>
        <v>0</v>
      </c>
      <c r="Z6">
        <f t="shared" si="4"/>
        <v>6663</v>
      </c>
      <c r="AA6">
        <f t="shared" si="5"/>
        <v>15861</v>
      </c>
      <c r="AC6">
        <f t="shared" si="7"/>
        <v>33899</v>
      </c>
      <c r="AD6">
        <f t="shared" si="8"/>
        <v>34753</v>
      </c>
    </row>
    <row r="7" spans="1:30">
      <c r="B7" t="s">
        <v>13</v>
      </c>
      <c r="C7">
        <v>30697</v>
      </c>
      <c r="D7">
        <v>32458</v>
      </c>
      <c r="E7">
        <v>31275</v>
      </c>
      <c r="F7">
        <v>33173</v>
      </c>
      <c r="G7">
        <v>33751</v>
      </c>
      <c r="H7">
        <v>35954</v>
      </c>
      <c r="I7">
        <v>37526</v>
      </c>
      <c r="K7">
        <f>SUM(C$2:C7)</f>
        <v>179235</v>
      </c>
      <c r="L7">
        <f>SUM(D$2:D7)</f>
        <v>182773</v>
      </c>
      <c r="M7">
        <f>SUM(E$2:E7)</f>
        <v>187503</v>
      </c>
      <c r="N7">
        <f>SUM(F$2:F7)</f>
        <v>195727</v>
      </c>
      <c r="O7">
        <f>SUM(G$2:G7)</f>
        <v>199654</v>
      </c>
      <c r="P7">
        <f>SUM(H$2:H7)</f>
        <v>208520</v>
      </c>
      <c r="Q7">
        <f>SUM(I$2:I7)</f>
        <v>219290</v>
      </c>
      <c r="R7">
        <f t="shared" si="6"/>
        <v>199654</v>
      </c>
      <c r="T7" t="s">
        <v>13</v>
      </c>
      <c r="U7">
        <f t="shared" si="0"/>
        <v>-20419</v>
      </c>
      <c r="V7">
        <f t="shared" si="0"/>
        <v>-16881</v>
      </c>
      <c r="W7">
        <f t="shared" si="1"/>
        <v>-12151</v>
      </c>
      <c r="X7">
        <f t="shared" si="2"/>
        <v>-3927</v>
      </c>
      <c r="Y7">
        <f t="shared" si="3"/>
        <v>0</v>
      </c>
      <c r="Z7">
        <f t="shared" si="4"/>
        <v>8866</v>
      </c>
      <c r="AA7">
        <f t="shared" si="5"/>
        <v>19636</v>
      </c>
      <c r="AC7">
        <f t="shared" si="7"/>
        <v>33751</v>
      </c>
      <c r="AD7">
        <f t="shared" si="8"/>
        <v>34852.5</v>
      </c>
    </row>
    <row r="8" spans="1:30">
      <c r="B8" t="s">
        <v>14</v>
      </c>
      <c r="D8">
        <v>35712</v>
      </c>
      <c r="E8">
        <v>34407</v>
      </c>
      <c r="F8">
        <v>36396</v>
      </c>
      <c r="G8">
        <v>37387</v>
      </c>
      <c r="H8">
        <v>39782</v>
      </c>
      <c r="I8">
        <v>40921</v>
      </c>
      <c r="L8">
        <f>SUM(D$2:D8)</f>
        <v>218485</v>
      </c>
      <c r="M8">
        <f>SUM(E$2:E8)</f>
        <v>221910</v>
      </c>
      <c r="N8">
        <f>SUM(F$2:F8)</f>
        <v>232123</v>
      </c>
      <c r="O8">
        <f>SUM(G$2:G8)</f>
        <v>237041</v>
      </c>
      <c r="P8">
        <f>SUM(H$2:H8)</f>
        <v>248302</v>
      </c>
      <c r="Q8">
        <f>SUM(I$2:I8)</f>
        <v>260211</v>
      </c>
      <c r="R8">
        <f t="shared" si="6"/>
        <v>237041</v>
      </c>
      <c r="T8" t="s">
        <v>14</v>
      </c>
      <c r="V8">
        <f t="shared" si="0"/>
        <v>-18556</v>
      </c>
      <c r="W8">
        <f t="shared" si="1"/>
        <v>-15131</v>
      </c>
      <c r="X8">
        <f t="shared" si="2"/>
        <v>-4918</v>
      </c>
      <c r="Y8">
        <f t="shared" si="3"/>
        <v>0</v>
      </c>
      <c r="Z8">
        <f t="shared" si="4"/>
        <v>11261</v>
      </c>
      <c r="AA8">
        <f t="shared" si="5"/>
        <v>23170</v>
      </c>
      <c r="AC8">
        <f t="shared" si="7"/>
        <v>37387</v>
      </c>
      <c r="AD8">
        <f t="shared" si="8"/>
        <v>38584.5</v>
      </c>
    </row>
    <row r="9" spans="1:30">
      <c r="B9" t="s">
        <v>15</v>
      </c>
      <c r="D9">
        <v>35989</v>
      </c>
      <c r="E9">
        <v>35186</v>
      </c>
      <c r="F9">
        <v>35540</v>
      </c>
      <c r="G9">
        <v>37132</v>
      </c>
      <c r="H9">
        <v>39334</v>
      </c>
      <c r="I9">
        <v>40619</v>
      </c>
      <c r="L9">
        <f>SUM(D$2:D9)</f>
        <v>254474</v>
      </c>
      <c r="M9">
        <f>SUM(E$2:E9)</f>
        <v>257096</v>
      </c>
      <c r="N9">
        <f>SUM(F$2:F9)</f>
        <v>267663</v>
      </c>
      <c r="O9">
        <f>SUM(G$2:G9)</f>
        <v>274173</v>
      </c>
      <c r="P9">
        <f>SUM(H$2:H9)</f>
        <v>287636</v>
      </c>
      <c r="Q9">
        <f>SUM(I$2:I9)</f>
        <v>300830</v>
      </c>
      <c r="R9">
        <f t="shared" si="6"/>
        <v>274173</v>
      </c>
      <c r="T9" t="s">
        <v>15</v>
      </c>
      <c r="V9">
        <f t="shared" si="0"/>
        <v>-19699</v>
      </c>
      <c r="W9">
        <f t="shared" si="1"/>
        <v>-17077</v>
      </c>
      <c r="X9">
        <f t="shared" si="2"/>
        <v>-6510</v>
      </c>
      <c r="Y9">
        <f t="shared" si="3"/>
        <v>0</v>
      </c>
      <c r="Z9">
        <f t="shared" si="4"/>
        <v>13463</v>
      </c>
      <c r="AA9">
        <f t="shared" si="5"/>
        <v>26657</v>
      </c>
      <c r="AC9">
        <f t="shared" si="7"/>
        <v>37132</v>
      </c>
      <c r="AD9">
        <f t="shared" si="8"/>
        <v>38233</v>
      </c>
    </row>
    <row r="10" spans="1:30">
      <c r="B10" t="s">
        <v>16</v>
      </c>
      <c r="D10">
        <v>35344</v>
      </c>
      <c r="E10">
        <v>37213</v>
      </c>
      <c r="F10">
        <v>37919</v>
      </c>
      <c r="G10">
        <v>38502</v>
      </c>
      <c r="H10">
        <v>38420</v>
      </c>
      <c r="I10">
        <v>39958</v>
      </c>
      <c r="L10">
        <f>SUM(D$2:D10)</f>
        <v>289818</v>
      </c>
      <c r="M10">
        <f>SUM(E$2:E10)</f>
        <v>294309</v>
      </c>
      <c r="N10">
        <f>SUM(F$2:F10)</f>
        <v>305582</v>
      </c>
      <c r="O10">
        <f>SUM(G$2:G10)</f>
        <v>312675</v>
      </c>
      <c r="P10">
        <f>SUM(H$2:H10)</f>
        <v>326056</v>
      </c>
      <c r="Q10">
        <f>SUM(I$2:I10)</f>
        <v>340788</v>
      </c>
      <c r="R10">
        <f t="shared" si="6"/>
        <v>312675</v>
      </c>
      <c r="T10" t="s">
        <v>16</v>
      </c>
      <c r="V10">
        <f t="shared" si="0"/>
        <v>-22857</v>
      </c>
      <c r="W10">
        <f t="shared" si="1"/>
        <v>-18366</v>
      </c>
      <c r="X10">
        <f t="shared" si="2"/>
        <v>-7093</v>
      </c>
      <c r="Y10">
        <f t="shared" si="3"/>
        <v>0</v>
      </c>
      <c r="Z10">
        <f t="shared" si="4"/>
        <v>13381</v>
      </c>
      <c r="AA10">
        <f t="shared" si="5"/>
        <v>28113</v>
      </c>
      <c r="AC10">
        <f t="shared" si="7"/>
        <v>38420</v>
      </c>
      <c r="AD10">
        <f t="shared" si="8"/>
        <v>38461</v>
      </c>
    </row>
    <row r="11" spans="1:30">
      <c r="B11" t="s">
        <v>17</v>
      </c>
      <c r="D11">
        <v>34733</v>
      </c>
      <c r="E11">
        <v>36531</v>
      </c>
      <c r="F11">
        <v>37010</v>
      </c>
      <c r="G11">
        <v>38554</v>
      </c>
      <c r="H11">
        <v>38494</v>
      </c>
      <c r="I11">
        <v>41222</v>
      </c>
      <c r="L11">
        <f>SUM(D$2:D11)</f>
        <v>324551</v>
      </c>
      <c r="M11">
        <f>SUM(E$2:E11)</f>
        <v>330840</v>
      </c>
      <c r="N11">
        <f>SUM(F$2:F11)</f>
        <v>342592</v>
      </c>
      <c r="O11">
        <f>SUM(G$2:G11)</f>
        <v>351229</v>
      </c>
      <c r="P11">
        <f>SUM(H$2:H11)</f>
        <v>364550</v>
      </c>
      <c r="Q11">
        <f>SUM(I$2:I11)</f>
        <v>382010</v>
      </c>
      <c r="R11">
        <f t="shared" si="6"/>
        <v>351229</v>
      </c>
      <c r="T11" t="s">
        <v>17</v>
      </c>
      <c r="V11">
        <f t="shared" si="0"/>
        <v>-26678</v>
      </c>
      <c r="W11">
        <f t="shared" ref="W11:AA13" si="9">M11-$R11</f>
        <v>-20389</v>
      </c>
      <c r="X11">
        <f t="shared" si="9"/>
        <v>-8637</v>
      </c>
      <c r="Y11">
        <f t="shared" si="9"/>
        <v>0</v>
      </c>
      <c r="Z11">
        <f t="shared" si="9"/>
        <v>13321</v>
      </c>
      <c r="AA11">
        <f t="shared" si="9"/>
        <v>30781</v>
      </c>
      <c r="AC11">
        <f t="shared" si="7"/>
        <v>38494</v>
      </c>
      <c r="AD11">
        <f t="shared" si="8"/>
        <v>38524</v>
      </c>
    </row>
    <row r="12" spans="1:30">
      <c r="B12" t="s">
        <v>18</v>
      </c>
      <c r="D12">
        <v>33735</v>
      </c>
      <c r="E12">
        <v>34041</v>
      </c>
      <c r="F12">
        <v>31869</v>
      </c>
      <c r="G12">
        <v>34769</v>
      </c>
      <c r="H12">
        <v>35520</v>
      </c>
      <c r="I12">
        <v>38227</v>
      </c>
      <c r="L12">
        <f>SUM(D$2:D12)</f>
        <v>358286</v>
      </c>
      <c r="M12">
        <f>SUM(E$2:E12)</f>
        <v>364881</v>
      </c>
      <c r="N12">
        <f>SUM(F$2:F12)</f>
        <v>374461</v>
      </c>
      <c r="O12">
        <f>SUM(G$2:G12)</f>
        <v>385998</v>
      </c>
      <c r="P12">
        <f>SUM(H$2:H12)</f>
        <v>400070</v>
      </c>
      <c r="Q12">
        <f>SUM(I$2:I12)</f>
        <v>420237</v>
      </c>
      <c r="R12">
        <f t="shared" si="6"/>
        <v>385998</v>
      </c>
      <c r="T12" t="s">
        <v>18</v>
      </c>
      <c r="V12">
        <f t="shared" si="0"/>
        <v>-27712</v>
      </c>
      <c r="W12">
        <f t="shared" si="9"/>
        <v>-21117</v>
      </c>
      <c r="X12">
        <f t="shared" si="9"/>
        <v>-11537</v>
      </c>
      <c r="Y12">
        <f t="shared" si="9"/>
        <v>0</v>
      </c>
      <c r="Z12">
        <f t="shared" si="9"/>
        <v>14072</v>
      </c>
      <c r="AA12">
        <f t="shared" si="9"/>
        <v>34239</v>
      </c>
      <c r="AC12">
        <f t="shared" si="7"/>
        <v>34769</v>
      </c>
      <c r="AD12">
        <f t="shared" si="8"/>
        <v>35144.5</v>
      </c>
    </row>
    <row r="13" spans="1:30">
      <c r="B13" t="s">
        <v>19</v>
      </c>
      <c r="D13">
        <v>34312</v>
      </c>
      <c r="E13">
        <v>34550</v>
      </c>
      <c r="F13">
        <v>30431</v>
      </c>
      <c r="G13">
        <v>34086</v>
      </c>
      <c r="H13">
        <v>39677</v>
      </c>
      <c r="I13">
        <v>37914</v>
      </c>
      <c r="L13">
        <f>SUM(D$2:D13)</f>
        <v>392598</v>
      </c>
      <c r="M13">
        <f>SUM(E$2:E13)</f>
        <v>399431</v>
      </c>
      <c r="N13">
        <f>SUM(F$2:F13)</f>
        <v>404892</v>
      </c>
      <c r="O13">
        <f>SUM(G$2:G13)</f>
        <v>420084</v>
      </c>
      <c r="P13">
        <f>SUM(H$2:H13)</f>
        <v>439747</v>
      </c>
      <c r="Q13">
        <f>SUM(I$2:I13)</f>
        <v>458151</v>
      </c>
      <c r="R13">
        <f t="shared" si="6"/>
        <v>420084</v>
      </c>
      <c r="T13" t="s">
        <v>19</v>
      </c>
      <c r="V13">
        <f t="shared" si="0"/>
        <v>-27486</v>
      </c>
      <c r="W13">
        <f t="shared" si="9"/>
        <v>-20653</v>
      </c>
      <c r="X13">
        <f t="shared" si="9"/>
        <v>-15192</v>
      </c>
      <c r="Y13">
        <f t="shared" si="9"/>
        <v>0</v>
      </c>
      <c r="Z13">
        <f t="shared" si="9"/>
        <v>19663</v>
      </c>
      <c r="AA13">
        <f t="shared" si="9"/>
        <v>38067</v>
      </c>
      <c r="AC13">
        <f t="shared" si="7"/>
        <v>34550</v>
      </c>
      <c r="AD13">
        <f t="shared" si="8"/>
        <v>36000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66607</v>
      </c>
      <c r="D17">
        <v>74188</v>
      </c>
      <c r="E17">
        <v>74550</v>
      </c>
      <c r="F17">
        <v>62019</v>
      </c>
      <c r="G17">
        <v>65675</v>
      </c>
      <c r="K17">
        <f>SUM(C$17:C17)</f>
        <v>66607</v>
      </c>
      <c r="L17">
        <f>SUM(D$17:D17)</f>
        <v>74188</v>
      </c>
      <c r="M17">
        <f>SUM(E$17:E17)</f>
        <v>74550</v>
      </c>
      <c r="N17">
        <f>SUM(F$17:F17)</f>
        <v>62019</v>
      </c>
      <c r="O17">
        <f>SUM(G$17:G17)</f>
        <v>65675</v>
      </c>
      <c r="P17">
        <f>SUM(H$17:H17)</f>
        <v>0</v>
      </c>
      <c r="Q17">
        <f>SUM(I$17:I17)</f>
        <v>0</v>
      </c>
      <c r="R17">
        <f t="shared" ref="R17:R28" si="10">MEDIAN(M17:Q17)</f>
        <v>62019</v>
      </c>
      <c r="T17" t="s">
        <v>8</v>
      </c>
      <c r="U17">
        <f t="shared" ref="U17:AA28" si="11">K17-$R17</f>
        <v>4588</v>
      </c>
      <c r="V17">
        <f t="shared" si="11"/>
        <v>12169</v>
      </c>
      <c r="W17">
        <f t="shared" si="11"/>
        <v>12531</v>
      </c>
      <c r="X17">
        <f t="shared" si="11"/>
        <v>0</v>
      </c>
      <c r="Y17">
        <f t="shared" si="11"/>
        <v>3656</v>
      </c>
      <c r="Z17">
        <f t="shared" si="11"/>
        <v>-62019</v>
      </c>
      <c r="AA17">
        <f t="shared" si="11"/>
        <v>-62019</v>
      </c>
    </row>
    <row r="18" spans="2:27">
      <c r="B18" t="s">
        <v>9</v>
      </c>
      <c r="C18">
        <v>58311</v>
      </c>
      <c r="D18">
        <v>60376</v>
      </c>
      <c r="E18">
        <v>59389</v>
      </c>
      <c r="F18">
        <v>56070</v>
      </c>
      <c r="G18">
        <v>59290</v>
      </c>
      <c r="K18">
        <f>SUM(C$17:C18)</f>
        <v>124918</v>
      </c>
      <c r="L18">
        <f>SUM(D$17:D18)</f>
        <v>134564</v>
      </c>
      <c r="M18">
        <f>SUM(E$17:E18)</f>
        <v>133939</v>
      </c>
      <c r="N18">
        <f>SUM(F$17:F18)</f>
        <v>118089</v>
      </c>
      <c r="O18">
        <f>SUM(G$17:G18)</f>
        <v>124965</v>
      </c>
      <c r="P18">
        <f>SUM(H$17:H18)</f>
        <v>0</v>
      </c>
      <c r="Q18">
        <f>SUM(I$17:I18)</f>
        <v>0</v>
      </c>
      <c r="R18">
        <f t="shared" si="10"/>
        <v>118089</v>
      </c>
      <c r="T18" t="s">
        <v>9</v>
      </c>
      <c r="U18">
        <f t="shared" si="11"/>
        <v>6829</v>
      </c>
      <c r="V18">
        <f t="shared" si="11"/>
        <v>16475</v>
      </c>
      <c r="W18">
        <f t="shared" si="11"/>
        <v>15850</v>
      </c>
      <c r="X18">
        <f t="shared" si="11"/>
        <v>0</v>
      </c>
      <c r="Y18">
        <f t="shared" si="11"/>
        <v>6876</v>
      </c>
      <c r="Z18">
        <f t="shared" si="11"/>
        <v>-118089</v>
      </c>
      <c r="AA18">
        <f t="shared" si="11"/>
        <v>-118089</v>
      </c>
    </row>
    <row r="19" spans="2:27">
      <c r="B19" t="s">
        <v>10</v>
      </c>
      <c r="C19">
        <v>56382</v>
      </c>
      <c r="D19">
        <v>61943</v>
      </c>
      <c r="E19">
        <v>68507</v>
      </c>
      <c r="F19">
        <v>86501</v>
      </c>
      <c r="G19">
        <v>57752</v>
      </c>
      <c r="K19">
        <f>SUM(C$17:C19)</f>
        <v>181300</v>
      </c>
      <c r="L19">
        <f>SUM(D$17:D19)</f>
        <v>196507</v>
      </c>
      <c r="M19">
        <f>SUM(E$17:E19)</f>
        <v>202446</v>
      </c>
      <c r="N19">
        <f>SUM(F$17:F19)</f>
        <v>204590</v>
      </c>
      <c r="O19">
        <f>SUM(G$17:G19)</f>
        <v>182717</v>
      </c>
      <c r="P19">
        <f>SUM(H$17:H19)</f>
        <v>0</v>
      </c>
      <c r="Q19">
        <f>SUM(I$17:I19)</f>
        <v>0</v>
      </c>
      <c r="R19">
        <f t="shared" si="10"/>
        <v>182717</v>
      </c>
      <c r="T19" t="s">
        <v>10</v>
      </c>
      <c r="U19">
        <f t="shared" si="11"/>
        <v>-1417</v>
      </c>
      <c r="V19">
        <f t="shared" si="11"/>
        <v>13790</v>
      </c>
      <c r="W19">
        <f t="shared" si="11"/>
        <v>19729</v>
      </c>
      <c r="X19">
        <f t="shared" si="11"/>
        <v>21873</v>
      </c>
      <c r="Y19">
        <f t="shared" si="11"/>
        <v>0</v>
      </c>
      <c r="Z19">
        <f t="shared" si="11"/>
        <v>-182717</v>
      </c>
      <c r="AA19">
        <f t="shared" si="11"/>
        <v>-182717</v>
      </c>
    </row>
    <row r="20" spans="2:27">
      <c r="B20" t="s">
        <v>11</v>
      </c>
      <c r="C20">
        <v>52534</v>
      </c>
      <c r="D20">
        <v>57128</v>
      </c>
      <c r="E20">
        <v>63434</v>
      </c>
      <c r="F20">
        <v>72809</v>
      </c>
      <c r="G20">
        <v>51344</v>
      </c>
      <c r="K20">
        <f>SUM(C$17:C20)</f>
        <v>233834</v>
      </c>
      <c r="L20">
        <f>SUM(D$17:D20)</f>
        <v>253635</v>
      </c>
      <c r="M20">
        <f>SUM(E$17:E20)</f>
        <v>265880</v>
      </c>
      <c r="N20">
        <f>SUM(F$17:F20)</f>
        <v>277399</v>
      </c>
      <c r="O20">
        <f>SUM(G$17:G20)</f>
        <v>234061</v>
      </c>
      <c r="P20">
        <f>SUM(H$17:H20)</f>
        <v>0</v>
      </c>
      <c r="Q20">
        <f>SUM(I$17:I20)</f>
        <v>0</v>
      </c>
      <c r="R20">
        <f t="shared" si="10"/>
        <v>234061</v>
      </c>
      <c r="T20" t="s">
        <v>11</v>
      </c>
      <c r="U20">
        <f t="shared" si="11"/>
        <v>-227</v>
      </c>
      <c r="V20">
        <f t="shared" si="11"/>
        <v>19574</v>
      </c>
      <c r="W20">
        <f t="shared" si="11"/>
        <v>31819</v>
      </c>
      <c r="X20">
        <f t="shared" si="11"/>
        <v>43338</v>
      </c>
      <c r="Y20">
        <f t="shared" si="11"/>
        <v>0</v>
      </c>
      <c r="Z20">
        <f t="shared" si="11"/>
        <v>-234061</v>
      </c>
      <c r="AA20">
        <f t="shared" si="11"/>
        <v>-234061</v>
      </c>
    </row>
    <row r="21" spans="2:27">
      <c r="B21" t="s">
        <v>12</v>
      </c>
      <c r="C21">
        <v>50162</v>
      </c>
      <c r="D21">
        <v>55217</v>
      </c>
      <c r="E21">
        <v>54802</v>
      </c>
      <c r="F21">
        <v>52440</v>
      </c>
      <c r="G21">
        <v>50491</v>
      </c>
      <c r="K21">
        <f>SUM(C$17:C21)</f>
        <v>283996</v>
      </c>
      <c r="L21">
        <f>SUM(D$17:D21)</f>
        <v>308852</v>
      </c>
      <c r="M21">
        <f>SUM(E$17:E21)</f>
        <v>320682</v>
      </c>
      <c r="N21">
        <f>SUM(F$17:F21)</f>
        <v>329839</v>
      </c>
      <c r="O21">
        <f>SUM(G$17:G21)</f>
        <v>284552</v>
      </c>
      <c r="P21">
        <f>SUM(H$17:H21)</f>
        <v>0</v>
      </c>
      <c r="Q21">
        <f>SUM(I$17:I21)</f>
        <v>0</v>
      </c>
      <c r="R21">
        <f t="shared" si="10"/>
        <v>284552</v>
      </c>
      <c r="T21" t="s">
        <v>12</v>
      </c>
      <c r="U21">
        <f t="shared" si="11"/>
        <v>-556</v>
      </c>
      <c r="V21">
        <f t="shared" si="11"/>
        <v>24300</v>
      </c>
      <c r="W21">
        <f t="shared" si="11"/>
        <v>36130</v>
      </c>
      <c r="X21">
        <f t="shared" si="11"/>
        <v>45287</v>
      </c>
      <c r="Y21">
        <f t="shared" si="11"/>
        <v>0</v>
      </c>
      <c r="Z21">
        <f t="shared" si="11"/>
        <v>-284552</v>
      </c>
      <c r="AA21">
        <f t="shared" si="11"/>
        <v>-284552</v>
      </c>
    </row>
    <row r="22" spans="2:27">
      <c r="B22" t="s">
        <v>13</v>
      </c>
      <c r="C22">
        <v>46863</v>
      </c>
      <c r="D22">
        <v>52101</v>
      </c>
      <c r="E22">
        <v>52201</v>
      </c>
      <c r="F22">
        <v>48589</v>
      </c>
      <c r="G22">
        <v>50963</v>
      </c>
      <c r="K22">
        <f>SUM(C$17:C22)</f>
        <v>330859</v>
      </c>
      <c r="L22">
        <f>SUM(D$17:D22)</f>
        <v>360953</v>
      </c>
      <c r="M22">
        <f>SUM(E$17:E22)</f>
        <v>372883</v>
      </c>
      <c r="N22">
        <f>SUM(F$17:F22)</f>
        <v>378428</v>
      </c>
      <c r="O22">
        <f>SUM(G$17:G22)</f>
        <v>335515</v>
      </c>
      <c r="P22">
        <f>SUM(H$17:H22)</f>
        <v>0</v>
      </c>
      <c r="Q22">
        <f>SUM(I$17:I22)</f>
        <v>0</v>
      </c>
      <c r="R22">
        <f t="shared" si="10"/>
        <v>335515</v>
      </c>
      <c r="T22" t="s">
        <v>13</v>
      </c>
      <c r="U22">
        <f t="shared" si="11"/>
        <v>-4656</v>
      </c>
      <c r="V22">
        <f t="shared" si="11"/>
        <v>25438</v>
      </c>
      <c r="W22">
        <f t="shared" si="11"/>
        <v>37368</v>
      </c>
      <c r="X22">
        <f t="shared" si="11"/>
        <v>42913</v>
      </c>
      <c r="Y22">
        <f t="shared" si="11"/>
        <v>0</v>
      </c>
      <c r="Z22">
        <f t="shared" si="11"/>
        <v>-335515</v>
      </c>
      <c r="AA22">
        <f t="shared" si="11"/>
        <v>-335515</v>
      </c>
    </row>
    <row r="23" spans="2:27">
      <c r="B23" t="s">
        <v>14</v>
      </c>
      <c r="D23">
        <v>65106</v>
      </c>
      <c r="E23">
        <v>53668</v>
      </c>
      <c r="F23">
        <v>51422</v>
      </c>
      <c r="G23">
        <v>50964</v>
      </c>
      <c r="L23">
        <f>SUM(D$17:D23)</f>
        <v>426059</v>
      </c>
      <c r="M23">
        <f>SUM(E$17:E23)</f>
        <v>426551</v>
      </c>
      <c r="N23">
        <f>SUM(F$17:F23)</f>
        <v>429850</v>
      </c>
      <c r="O23">
        <f>SUM(G$17:G23)</f>
        <v>386479</v>
      </c>
      <c r="P23">
        <f>SUM(H$17:H23)</f>
        <v>0</v>
      </c>
      <c r="Q23">
        <f>SUM(I$17:I23)</f>
        <v>0</v>
      </c>
      <c r="R23">
        <f t="shared" si="10"/>
        <v>386479</v>
      </c>
      <c r="T23" t="s">
        <v>14</v>
      </c>
      <c r="V23">
        <f t="shared" si="11"/>
        <v>39580</v>
      </c>
      <c r="W23">
        <f t="shared" si="11"/>
        <v>40072</v>
      </c>
      <c r="X23">
        <f t="shared" si="11"/>
        <v>43371</v>
      </c>
      <c r="Y23">
        <f t="shared" si="11"/>
        <v>0</v>
      </c>
      <c r="Z23">
        <f t="shared" si="11"/>
        <v>-386479</v>
      </c>
      <c r="AA23">
        <f t="shared" si="11"/>
        <v>-386479</v>
      </c>
    </row>
    <row r="24" spans="2:27">
      <c r="B24" t="s">
        <v>15</v>
      </c>
      <c r="D24">
        <v>57423</v>
      </c>
      <c r="E24">
        <v>56594</v>
      </c>
      <c r="F24">
        <v>53744</v>
      </c>
      <c r="G24">
        <v>48771</v>
      </c>
      <c r="L24">
        <f>SUM(D$17:D24)</f>
        <v>483482</v>
      </c>
      <c r="M24">
        <f>SUM(E$17:E24)</f>
        <v>483145</v>
      </c>
      <c r="N24">
        <f>SUM(F$17:F24)</f>
        <v>483594</v>
      </c>
      <c r="O24">
        <f>SUM(G$17:G24)</f>
        <v>435250</v>
      </c>
      <c r="P24">
        <f>SUM(H$17:H24)</f>
        <v>0</v>
      </c>
      <c r="Q24">
        <f>SUM(I$17:I24)</f>
        <v>0</v>
      </c>
      <c r="R24">
        <f t="shared" si="10"/>
        <v>435250</v>
      </c>
      <c r="T24" t="s">
        <v>15</v>
      </c>
      <c r="V24">
        <f t="shared" si="11"/>
        <v>48232</v>
      </c>
      <c r="W24">
        <f t="shared" si="11"/>
        <v>47895</v>
      </c>
      <c r="X24">
        <f t="shared" si="11"/>
        <v>48344</v>
      </c>
      <c r="Y24">
        <f t="shared" si="11"/>
        <v>0</v>
      </c>
      <c r="Z24">
        <f t="shared" si="11"/>
        <v>-435250</v>
      </c>
      <c r="AA24">
        <f t="shared" si="11"/>
        <v>-435250</v>
      </c>
    </row>
    <row r="25" spans="2:27">
      <c r="B25" t="s">
        <v>16</v>
      </c>
      <c r="D25">
        <v>50334</v>
      </c>
      <c r="E25">
        <v>51456</v>
      </c>
      <c r="F25">
        <v>49326</v>
      </c>
      <c r="G25">
        <v>45834</v>
      </c>
      <c r="L25">
        <f>SUM(D$17:D25)</f>
        <v>533816</v>
      </c>
      <c r="M25">
        <f>SUM(E$17:E25)</f>
        <v>534601</v>
      </c>
      <c r="N25">
        <f>SUM(F$17:F25)</f>
        <v>532920</v>
      </c>
      <c r="O25">
        <f>SUM(G$17:G25)</f>
        <v>481084</v>
      </c>
      <c r="P25">
        <f>SUM(H$17:H25)</f>
        <v>0</v>
      </c>
      <c r="Q25">
        <f>SUM(I$17:I25)</f>
        <v>0</v>
      </c>
      <c r="R25">
        <f t="shared" si="10"/>
        <v>481084</v>
      </c>
      <c r="T25" t="s">
        <v>16</v>
      </c>
      <c r="V25">
        <f t="shared" si="11"/>
        <v>52732</v>
      </c>
      <c r="W25">
        <f t="shared" si="11"/>
        <v>53517</v>
      </c>
      <c r="X25">
        <f t="shared" si="11"/>
        <v>51836</v>
      </c>
      <c r="Y25">
        <f t="shared" si="11"/>
        <v>0</v>
      </c>
      <c r="Z25">
        <f t="shared" si="11"/>
        <v>-481084</v>
      </c>
      <c r="AA25">
        <f t="shared" si="11"/>
        <v>-481084</v>
      </c>
    </row>
    <row r="26" spans="2:27">
      <c r="B26" t="s">
        <v>17</v>
      </c>
      <c r="D26">
        <v>54965</v>
      </c>
      <c r="E26">
        <v>54463</v>
      </c>
      <c r="F26">
        <v>59861</v>
      </c>
      <c r="G26">
        <v>49705</v>
      </c>
      <c r="L26">
        <f>SUM(D$17:D26)</f>
        <v>588781</v>
      </c>
      <c r="M26">
        <f>SUM(E$17:E26)</f>
        <v>589064</v>
      </c>
      <c r="N26">
        <f>SUM(F$17:F26)</f>
        <v>592781</v>
      </c>
      <c r="O26">
        <f>SUM(G$17:G26)</f>
        <v>530789</v>
      </c>
      <c r="P26">
        <f>SUM(H$17:H26)</f>
        <v>0</v>
      </c>
      <c r="Q26">
        <f>SUM(I$17:I26)</f>
        <v>0</v>
      </c>
      <c r="R26">
        <f t="shared" si="10"/>
        <v>530789</v>
      </c>
      <c r="T26" t="s">
        <v>17</v>
      </c>
      <c r="V26">
        <f t="shared" si="11"/>
        <v>57992</v>
      </c>
      <c r="W26">
        <f t="shared" si="11"/>
        <v>58275</v>
      </c>
      <c r="X26">
        <f t="shared" si="11"/>
        <v>61992</v>
      </c>
      <c r="Y26">
        <f t="shared" si="11"/>
        <v>0</v>
      </c>
      <c r="Z26">
        <f t="shared" si="11"/>
        <v>-530789</v>
      </c>
      <c r="AA26">
        <f t="shared" si="11"/>
        <v>-530789</v>
      </c>
    </row>
    <row r="27" spans="2:27">
      <c r="B27" t="s">
        <v>18</v>
      </c>
      <c r="D27">
        <v>56848</v>
      </c>
      <c r="E27">
        <v>54870</v>
      </c>
      <c r="F27">
        <v>78470</v>
      </c>
      <c r="G27">
        <v>50201</v>
      </c>
      <c r="L27">
        <f>SUM(D$17:D27)</f>
        <v>645629</v>
      </c>
      <c r="M27">
        <f>SUM(E$17:E27)</f>
        <v>643934</v>
      </c>
      <c r="N27">
        <f>SUM(F$17:F27)</f>
        <v>671251</v>
      </c>
      <c r="O27">
        <f>SUM(G$17:G27)</f>
        <v>580990</v>
      </c>
      <c r="P27">
        <f>SUM(H$17:H27)</f>
        <v>0</v>
      </c>
      <c r="Q27">
        <f>SUM(I$17:I27)</f>
        <v>0</v>
      </c>
      <c r="R27">
        <f t="shared" si="10"/>
        <v>580990</v>
      </c>
      <c r="T27" t="s">
        <v>18</v>
      </c>
      <c r="V27">
        <f t="shared" si="11"/>
        <v>64639</v>
      </c>
      <c r="W27">
        <f t="shared" si="11"/>
        <v>62944</v>
      </c>
      <c r="X27">
        <f t="shared" si="11"/>
        <v>90261</v>
      </c>
      <c r="Y27">
        <f t="shared" si="11"/>
        <v>0</v>
      </c>
      <c r="Z27">
        <f t="shared" si="11"/>
        <v>-580990</v>
      </c>
      <c r="AA27">
        <f t="shared" si="11"/>
        <v>-580990</v>
      </c>
    </row>
    <row r="28" spans="2:27">
      <c r="B28" t="s">
        <v>19</v>
      </c>
      <c r="D28">
        <v>67870</v>
      </c>
      <c r="E28">
        <v>65101</v>
      </c>
      <c r="F28">
        <v>74895</v>
      </c>
      <c r="G28">
        <v>53442</v>
      </c>
      <c r="L28">
        <f>SUM(D$17:D28)</f>
        <v>713499</v>
      </c>
      <c r="M28">
        <f>SUM(E$17:E28)</f>
        <v>709035</v>
      </c>
      <c r="N28">
        <f>SUM(F$17:F28)</f>
        <v>746146</v>
      </c>
      <c r="O28">
        <f>SUM(G$17:G28)</f>
        <v>634432</v>
      </c>
      <c r="P28">
        <f>SUM(H$17:H28)</f>
        <v>0</v>
      </c>
      <c r="Q28">
        <f>SUM(I$17:I28)</f>
        <v>0</v>
      </c>
      <c r="R28">
        <f t="shared" si="10"/>
        <v>634432</v>
      </c>
      <c r="T28" t="s">
        <v>19</v>
      </c>
      <c r="V28">
        <f t="shared" si="11"/>
        <v>79067</v>
      </c>
      <c r="W28">
        <f t="shared" si="11"/>
        <v>74603</v>
      </c>
      <c r="X28">
        <f t="shared" si="11"/>
        <v>111714</v>
      </c>
      <c r="Y28">
        <f t="shared" si="11"/>
        <v>0</v>
      </c>
      <c r="Z28">
        <f t="shared" si="11"/>
        <v>-634432</v>
      </c>
      <c r="AA28">
        <f t="shared" si="11"/>
        <v>-634432</v>
      </c>
    </row>
    <row r="31" spans="2:27">
      <c r="B31" s="3" t="s">
        <v>88</v>
      </c>
      <c r="C31" s="3"/>
    </row>
    <row r="32" spans="2:27">
      <c r="B32" s="3" t="s">
        <v>89</v>
      </c>
      <c r="C32" s="3"/>
    </row>
    <row r="33" spans="2:3">
      <c r="B33" s="3" t="s">
        <v>107</v>
      </c>
      <c r="C33" s="3"/>
    </row>
  </sheetData>
  <hyperlinks>
    <hyperlink ref="A1" location="home!A1" display="home" xr:uid="{BA94C8D9-B81D-4A51-9401-FD8D8DD0AF3D}"/>
    <hyperlink ref="B31" r:id="rId1" xr:uid="{18FF744A-34C0-424E-A7E2-2D1F3682F60F}"/>
    <hyperlink ref="B32" r:id="rId2" xr:uid="{4D55BD0F-9D2A-4D69-B7ED-BBAE7A1FFC9C}"/>
    <hyperlink ref="B33" r:id="rId3" xr:uid="{5D3CF9DD-A82F-4F7D-B1E6-6DBE423D0FAF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01865-04D6-4B77-A502-733773EB2525}">
  <dimension ref="A1:J39"/>
  <sheetViews>
    <sheetView workbookViewId="0">
      <selection activeCell="A41" sqref="A41"/>
    </sheetView>
  </sheetViews>
  <sheetFormatPr baseColWidth="10" defaultRowHeight="15"/>
  <cols>
    <col min="1" max="1" width="22.28515625" bestFit="1" customWidth="1"/>
    <col min="2" max="2" width="12.140625" bestFit="1" customWidth="1"/>
    <col min="3" max="3" width="9.140625" bestFit="1" customWidth="1"/>
    <col min="4" max="4" width="10.140625" bestFit="1" customWidth="1"/>
    <col min="5" max="5" width="7.85546875" bestFit="1" customWidth="1"/>
    <col min="6" max="6" width="10" bestFit="1" customWidth="1"/>
    <col min="7" max="7" width="12.5703125" bestFit="1" customWidth="1"/>
    <col min="8" max="8" width="13.28515625" bestFit="1" customWidth="1"/>
    <col min="10" max="10" width="10.5703125" bestFit="1" customWidth="1"/>
  </cols>
  <sheetData>
    <row r="1" spans="1:10">
      <c r="A1" s="16" t="s">
        <v>210</v>
      </c>
      <c r="B1" s="16" t="s">
        <v>214</v>
      </c>
      <c r="C1" s="16" t="s">
        <v>215</v>
      </c>
      <c r="D1" s="16" t="s">
        <v>216</v>
      </c>
      <c r="E1" s="16" t="s">
        <v>208</v>
      </c>
      <c r="F1" s="16" t="s">
        <v>211</v>
      </c>
      <c r="G1" s="16" t="s">
        <v>212</v>
      </c>
      <c r="H1" s="16" t="s">
        <v>217</v>
      </c>
      <c r="I1" s="16"/>
      <c r="J1" s="16" t="s">
        <v>213</v>
      </c>
    </row>
    <row r="2" spans="1:10">
      <c r="A2" t="s">
        <v>45</v>
      </c>
      <c r="B2" t="s">
        <v>195</v>
      </c>
      <c r="C2" s="2">
        <v>505500</v>
      </c>
      <c r="D2" s="2">
        <v>10247605</v>
      </c>
      <c r="E2" s="2">
        <v>91590</v>
      </c>
      <c r="F2">
        <v>274</v>
      </c>
      <c r="G2">
        <v>3907</v>
      </c>
      <c r="H2">
        <f>C2/D2</f>
        <v>4.9328599219037032E-2</v>
      </c>
      <c r="J2" s="15">
        <v>0.96769737911182296</v>
      </c>
    </row>
    <row r="3" spans="1:10">
      <c r="A3" t="s">
        <v>46</v>
      </c>
      <c r="B3" t="s">
        <v>180</v>
      </c>
      <c r="C3" s="2">
        <v>3266000</v>
      </c>
      <c r="D3" s="2">
        <v>47519628</v>
      </c>
      <c r="E3" s="2">
        <v>498800</v>
      </c>
      <c r="F3">
        <v>224</v>
      </c>
      <c r="G3">
        <v>3440</v>
      </c>
      <c r="H3">
        <f>C3/D3</f>
        <v>6.8729494262875959E-2</v>
      </c>
      <c r="J3" s="15">
        <v>0.9205094398001934</v>
      </c>
    </row>
    <row r="4" spans="1:10">
      <c r="A4" t="s">
        <v>24</v>
      </c>
      <c r="B4" t="s">
        <v>193</v>
      </c>
      <c r="C4" s="2">
        <v>554000</v>
      </c>
      <c r="D4" s="2">
        <v>5056935</v>
      </c>
      <c r="E4" s="2">
        <v>68890</v>
      </c>
      <c r="F4">
        <v>225</v>
      </c>
      <c r="G4">
        <v>2795</v>
      </c>
      <c r="H4">
        <f>C4/D4</f>
        <v>0.10955252539334596</v>
      </c>
      <c r="J4" s="15">
        <v>0.9622717238611278</v>
      </c>
    </row>
    <row r="5" spans="1:10">
      <c r="A5" t="s">
        <v>43</v>
      </c>
      <c r="B5" t="s">
        <v>204</v>
      </c>
      <c r="C5" s="2">
        <v>293000</v>
      </c>
      <c r="D5" s="2">
        <v>1885000</v>
      </c>
      <c r="E5" s="2">
        <v>14130</v>
      </c>
      <c r="F5">
        <v>226</v>
      </c>
      <c r="G5">
        <v>2722</v>
      </c>
      <c r="H5">
        <f>C5/D5</f>
        <v>0.15543766578249338</v>
      </c>
      <c r="J5" s="15">
        <v>0.9143226496679</v>
      </c>
    </row>
    <row r="6" spans="1:10">
      <c r="A6" t="s">
        <v>50</v>
      </c>
      <c r="B6" t="s">
        <v>205</v>
      </c>
      <c r="C6" s="2">
        <v>874000</v>
      </c>
      <c r="D6" s="2">
        <v>9364000</v>
      </c>
      <c r="E6" s="2">
        <v>22145</v>
      </c>
      <c r="F6">
        <v>206</v>
      </c>
      <c r="G6">
        <v>2673</v>
      </c>
      <c r="H6">
        <f>C6/D6</f>
        <v>9.3336181119179837E-2</v>
      </c>
      <c r="J6" s="15">
        <v>0.98663203519776965</v>
      </c>
    </row>
    <row r="7" spans="1:10">
      <c r="A7" t="s">
        <v>74</v>
      </c>
      <c r="B7" t="s">
        <v>203</v>
      </c>
      <c r="C7" s="2">
        <v>528000</v>
      </c>
      <c r="D7" s="2">
        <v>5454000</v>
      </c>
      <c r="E7" s="2">
        <v>77910</v>
      </c>
      <c r="F7">
        <v>226</v>
      </c>
      <c r="G7">
        <v>2510</v>
      </c>
      <c r="H7">
        <f>C7/D7</f>
        <v>9.6809680968096806E-2</v>
      </c>
      <c r="J7" s="15">
        <v>0.9419030099658372</v>
      </c>
    </row>
    <row r="8" spans="1:10">
      <c r="A8" t="s">
        <v>42</v>
      </c>
      <c r="B8" t="s">
        <v>179</v>
      </c>
      <c r="C8" s="2">
        <v>8900000</v>
      </c>
      <c r="D8" s="2">
        <v>60397802</v>
      </c>
      <c r="E8" s="2">
        <v>149890</v>
      </c>
      <c r="F8">
        <v>226</v>
      </c>
      <c r="G8">
        <v>2501</v>
      </c>
      <c r="H8">
        <f>C8/D8</f>
        <v>0.14735635578261605</v>
      </c>
      <c r="J8" s="15">
        <v>0.94551431203835279</v>
      </c>
    </row>
    <row r="9" spans="1:10">
      <c r="A9" t="s">
        <v>39</v>
      </c>
      <c r="B9" t="s">
        <v>182</v>
      </c>
      <c r="C9" s="2">
        <v>2148000</v>
      </c>
      <c r="D9" s="2">
        <v>64756584</v>
      </c>
      <c r="E9" s="2">
        <v>547557</v>
      </c>
      <c r="F9">
        <v>230</v>
      </c>
      <c r="G9">
        <v>2486</v>
      </c>
      <c r="H9">
        <f>C9/D9</f>
        <v>3.3170372297587535E-2</v>
      </c>
      <c r="J9" s="15">
        <v>0.96405148510120353</v>
      </c>
    </row>
    <row r="10" spans="1:10">
      <c r="A10" t="s">
        <v>51</v>
      </c>
      <c r="B10" t="s">
        <v>197</v>
      </c>
      <c r="C10" s="2">
        <v>2860000</v>
      </c>
      <c r="D10" s="2">
        <v>58870762</v>
      </c>
      <c r="E10" s="2">
        <v>294140</v>
      </c>
      <c r="F10">
        <v>238</v>
      </c>
      <c r="G10">
        <v>2377</v>
      </c>
      <c r="H10">
        <f>C10/D10</f>
        <v>4.8580991698391807E-2</v>
      </c>
      <c r="J10" s="15">
        <v>0.93457022881138063</v>
      </c>
    </row>
    <row r="11" spans="1:10">
      <c r="A11" t="s">
        <v>40</v>
      </c>
      <c r="B11" t="s">
        <v>190</v>
      </c>
      <c r="C11" s="2">
        <v>134000</v>
      </c>
      <c r="D11" s="2">
        <v>8796669</v>
      </c>
      <c r="E11" s="2">
        <v>39516</v>
      </c>
      <c r="F11">
        <v>197</v>
      </c>
      <c r="G11">
        <v>2289</v>
      </c>
      <c r="H11">
        <f>C11/D11</f>
        <v>1.5233038778655875E-2</v>
      </c>
      <c r="J11" s="15">
        <v>0.94266488138153604</v>
      </c>
    </row>
    <row r="12" spans="1:10">
      <c r="A12" t="s">
        <v>48</v>
      </c>
      <c r="B12" t="s">
        <v>191</v>
      </c>
      <c r="C12" s="2">
        <v>1200000</v>
      </c>
      <c r="D12" s="2">
        <v>11686140</v>
      </c>
      <c r="E12" s="2">
        <v>30280</v>
      </c>
      <c r="F12">
        <v>258</v>
      </c>
      <c r="G12">
        <v>2253</v>
      </c>
      <c r="H12">
        <f>C12/D12</f>
        <v>0.10268574567821367</v>
      </c>
      <c r="J12" s="15">
        <v>0.96428692699490659</v>
      </c>
    </row>
    <row r="13" spans="1:10">
      <c r="A13" t="s">
        <v>47</v>
      </c>
      <c r="B13" t="s">
        <v>173</v>
      </c>
      <c r="C13" s="2">
        <v>872000</v>
      </c>
      <c r="D13" s="2">
        <v>17618299</v>
      </c>
      <c r="E13" s="2">
        <v>33720</v>
      </c>
      <c r="F13">
        <v>208</v>
      </c>
      <c r="G13">
        <v>2148</v>
      </c>
      <c r="H13">
        <f>C13/D13</f>
        <v>4.9493994851602871E-2</v>
      </c>
      <c r="J13" s="15">
        <v>0.98356317774634605</v>
      </c>
    </row>
    <row r="14" spans="1:10">
      <c r="A14" t="s">
        <v>145</v>
      </c>
      <c r="B14" t="s">
        <v>200</v>
      </c>
      <c r="C14" s="2">
        <v>557000</v>
      </c>
      <c r="D14" s="2">
        <v>2832439</v>
      </c>
      <c r="E14" s="2">
        <v>27400</v>
      </c>
      <c r="F14">
        <v>107</v>
      </c>
      <c r="G14">
        <v>2059</v>
      </c>
      <c r="H14">
        <f>C14/D14</f>
        <v>0.19665030738526054</v>
      </c>
      <c r="J14" s="15">
        <v>0.86439550435909107</v>
      </c>
    </row>
    <row r="15" spans="1:10">
      <c r="A15" t="s">
        <v>93</v>
      </c>
      <c r="B15" t="s">
        <v>178</v>
      </c>
      <c r="C15" s="2">
        <v>284300</v>
      </c>
      <c r="D15" s="2">
        <v>2119675</v>
      </c>
      <c r="E15" s="2">
        <v>20140</v>
      </c>
      <c r="F15">
        <v>144</v>
      </c>
      <c r="G15">
        <v>1933</v>
      </c>
      <c r="H15">
        <f>C15/D15</f>
        <v>0.13412433509854105</v>
      </c>
      <c r="J15" s="15">
        <v>0.89848923841059603</v>
      </c>
    </row>
    <row r="16" spans="1:10">
      <c r="A16" t="s">
        <v>161</v>
      </c>
      <c r="B16" t="s">
        <v>185</v>
      </c>
      <c r="C16" s="2">
        <v>560000</v>
      </c>
      <c r="D16" s="2">
        <v>2085679</v>
      </c>
      <c r="E16" s="2">
        <v>25220</v>
      </c>
      <c r="F16">
        <v>89</v>
      </c>
      <c r="G16">
        <v>1924</v>
      </c>
      <c r="H16">
        <f>C16/D16</f>
        <v>0.26849769307741028</v>
      </c>
      <c r="J16" s="15">
        <v>0.91070798689846311</v>
      </c>
    </row>
    <row r="17" spans="1:10">
      <c r="A17" t="s">
        <v>156</v>
      </c>
      <c r="B17" t="s">
        <v>184</v>
      </c>
      <c r="C17" s="2">
        <v>280000</v>
      </c>
      <c r="D17" s="2">
        <v>3210847</v>
      </c>
      <c r="E17" s="2">
        <v>51000</v>
      </c>
      <c r="F17">
        <v>58</v>
      </c>
      <c r="G17">
        <v>1898</v>
      </c>
      <c r="H17">
        <f>C17/D17</f>
        <v>8.7204404320729081E-2</v>
      </c>
      <c r="J17" s="15">
        <v>0.89248942172073342</v>
      </c>
    </row>
    <row r="18" spans="1:10">
      <c r="A18" t="s">
        <v>171</v>
      </c>
      <c r="B18" t="s">
        <v>207</v>
      </c>
      <c r="C18" s="2">
        <v>199000</v>
      </c>
      <c r="D18" s="2">
        <v>1873000</v>
      </c>
      <c r="E18" s="2">
        <v>10887</v>
      </c>
      <c r="F18">
        <v>100</v>
      </c>
      <c r="G18">
        <v>1874</v>
      </c>
      <c r="H18">
        <f>C18/D18</f>
        <v>0.10624666310731447</v>
      </c>
      <c r="J18" s="15">
        <v>0.99433241070251743</v>
      </c>
    </row>
    <row r="19" spans="1:10">
      <c r="A19" t="s">
        <v>158</v>
      </c>
      <c r="B19" t="s">
        <v>188</v>
      </c>
      <c r="C19" s="2">
        <v>820000</v>
      </c>
      <c r="D19" s="2">
        <v>4008617</v>
      </c>
      <c r="E19" s="2">
        <v>55960</v>
      </c>
      <c r="F19">
        <v>132</v>
      </c>
      <c r="G19">
        <v>1868</v>
      </c>
      <c r="H19">
        <f>C19/D19</f>
        <v>0.20455932806751057</v>
      </c>
      <c r="J19" s="15">
        <v>0.92809795113399807</v>
      </c>
    </row>
    <row r="20" spans="1:10">
      <c r="A20" t="s">
        <v>155</v>
      </c>
      <c r="B20" t="s">
        <v>206</v>
      </c>
      <c r="C20" s="2">
        <v>5200000</v>
      </c>
      <c r="D20" s="2">
        <v>84780000</v>
      </c>
      <c r="E20" s="2">
        <v>783562</v>
      </c>
      <c r="F20">
        <v>183</v>
      </c>
      <c r="G20">
        <v>1798</v>
      </c>
      <c r="H20">
        <f>C20/D20</f>
        <v>6.1335220570889359E-2</v>
      </c>
      <c r="J20" s="15">
        <v>0.87046058663511328</v>
      </c>
    </row>
    <row r="21" spans="1:10">
      <c r="A21" t="s">
        <v>31</v>
      </c>
      <c r="B21" t="s">
        <v>198</v>
      </c>
      <c r="C21" s="2">
        <v>1241000</v>
      </c>
      <c r="D21" s="2">
        <v>6687717</v>
      </c>
      <c r="E21" s="2">
        <v>108560</v>
      </c>
      <c r="F21">
        <v>66</v>
      </c>
      <c r="G21">
        <v>1777</v>
      </c>
      <c r="H21">
        <f>C21/D21</f>
        <v>0.18556407216393875</v>
      </c>
      <c r="J21" s="15">
        <v>0.91969189768923265</v>
      </c>
    </row>
    <row r="22" spans="1:10">
      <c r="A22" t="s">
        <v>157</v>
      </c>
      <c r="B22" t="s">
        <v>189</v>
      </c>
      <c r="C22" s="2">
        <v>1200000</v>
      </c>
      <c r="D22" s="2">
        <v>7149077</v>
      </c>
      <c r="E22" s="2">
        <v>87460</v>
      </c>
      <c r="F22">
        <v>123</v>
      </c>
      <c r="G22">
        <v>1713</v>
      </c>
      <c r="H22">
        <f>C22/D22</f>
        <v>0.16785383623648201</v>
      </c>
      <c r="J22" s="15">
        <v>0.98007033997655335</v>
      </c>
    </row>
    <row r="23" spans="1:10">
      <c r="A23" t="s">
        <v>41</v>
      </c>
      <c r="B23" t="s">
        <v>201</v>
      </c>
      <c r="C23" s="2">
        <v>1897500</v>
      </c>
      <c r="D23" s="2">
        <v>8958960</v>
      </c>
      <c r="E23" s="2">
        <v>82409</v>
      </c>
      <c r="F23">
        <v>228</v>
      </c>
      <c r="G23">
        <v>1670</v>
      </c>
      <c r="H23">
        <f>C23/D23</f>
        <v>0.21179913739987677</v>
      </c>
      <c r="J23" s="15">
        <v>0.9660022213129128</v>
      </c>
    </row>
    <row r="24" spans="1:10">
      <c r="A24" t="s">
        <v>95</v>
      </c>
      <c r="B24" t="s">
        <v>196</v>
      </c>
      <c r="C24" s="2">
        <v>1324000</v>
      </c>
      <c r="D24" s="2">
        <v>10495295</v>
      </c>
      <c r="E24" s="2">
        <v>77240</v>
      </c>
      <c r="F24">
        <v>174</v>
      </c>
      <c r="G24">
        <v>1668</v>
      </c>
      <c r="H24">
        <f>C24/D24</f>
        <v>0.12615176610090523</v>
      </c>
      <c r="J24" s="15">
        <v>0.90259375751797633</v>
      </c>
    </row>
    <row r="25" spans="1:10">
      <c r="A25" t="s">
        <v>49</v>
      </c>
      <c r="B25" t="s">
        <v>181</v>
      </c>
      <c r="C25" s="2">
        <v>693500</v>
      </c>
      <c r="D25" s="2">
        <v>5474360</v>
      </c>
      <c r="E25" s="2">
        <v>365268</v>
      </c>
      <c r="F25">
        <v>227</v>
      </c>
      <c r="G25">
        <v>1644</v>
      </c>
      <c r="H25">
        <f>C25/D25</f>
        <v>0.1266814750948056</v>
      </c>
      <c r="J25" s="15">
        <v>0.93396226415094341</v>
      </c>
    </row>
    <row r="26" spans="1:10">
      <c r="A26" t="s">
        <v>97</v>
      </c>
      <c r="B26" t="s">
        <v>175</v>
      </c>
      <c r="C26" s="2">
        <v>437700</v>
      </c>
      <c r="D26" s="2">
        <v>5795199</v>
      </c>
      <c r="E26" s="2">
        <v>48088</v>
      </c>
      <c r="F26">
        <v>106</v>
      </c>
      <c r="G26">
        <v>1631</v>
      </c>
      <c r="H26">
        <f>C26/D26</f>
        <v>7.5528036224467868E-2</v>
      </c>
      <c r="J26" s="15">
        <v>0.92312546009044061</v>
      </c>
    </row>
    <row r="27" spans="1:10">
      <c r="A27" t="s">
        <v>38</v>
      </c>
      <c r="B27" t="s">
        <v>174</v>
      </c>
      <c r="C27" s="2">
        <v>3770000</v>
      </c>
      <c r="D27" s="2">
        <v>83294633</v>
      </c>
      <c r="E27" s="2">
        <v>348560</v>
      </c>
      <c r="F27">
        <v>231</v>
      </c>
      <c r="G27">
        <v>1608</v>
      </c>
      <c r="H27">
        <f>C27/D27</f>
        <v>4.5261019398452722E-2</v>
      </c>
      <c r="J27" s="15">
        <v>0.94135693936938447</v>
      </c>
    </row>
    <row r="28" spans="1:10">
      <c r="A28" t="s">
        <v>71</v>
      </c>
      <c r="B28" t="s">
        <v>176</v>
      </c>
      <c r="C28" s="2">
        <v>1750000</v>
      </c>
      <c r="D28" s="2">
        <v>10156239</v>
      </c>
      <c r="E28" s="2">
        <v>90530</v>
      </c>
      <c r="F28">
        <v>171</v>
      </c>
      <c r="G28">
        <v>1569</v>
      </c>
      <c r="H28">
        <f>C28/D28</f>
        <v>0.17230787893037963</v>
      </c>
      <c r="J28" s="15">
        <v>0.96530788298371861</v>
      </c>
    </row>
    <row r="29" spans="1:10">
      <c r="A29" t="s">
        <v>52</v>
      </c>
      <c r="B29" t="s">
        <v>192</v>
      </c>
      <c r="C29" s="2">
        <v>632300</v>
      </c>
      <c r="D29" s="2">
        <v>5910913</v>
      </c>
      <c r="E29" s="2">
        <v>42430</v>
      </c>
      <c r="F29">
        <v>226</v>
      </c>
      <c r="G29">
        <v>1560</v>
      </c>
      <c r="H29">
        <f>C29/D29</f>
        <v>0.10697163027099198</v>
      </c>
      <c r="J29" s="15">
        <v>0.95167516328159352</v>
      </c>
    </row>
    <row r="30" spans="1:10">
      <c r="A30" t="s">
        <v>79</v>
      </c>
      <c r="B30" t="s">
        <v>209</v>
      </c>
      <c r="C30" s="2">
        <v>1820000</v>
      </c>
      <c r="D30" s="2">
        <v>19892812</v>
      </c>
      <c r="E30" s="2">
        <v>230170</v>
      </c>
      <c r="F30">
        <v>87</v>
      </c>
      <c r="G30">
        <v>1499</v>
      </c>
      <c r="H30">
        <f>C30/D30</f>
        <v>9.149033329224647E-2</v>
      </c>
      <c r="J30" s="15">
        <v>0.79739439179177496</v>
      </c>
    </row>
    <row r="31" spans="1:10">
      <c r="A31" t="s">
        <v>44</v>
      </c>
      <c r="B31" t="s">
        <v>186</v>
      </c>
      <c r="C31" s="2">
        <v>975000</v>
      </c>
      <c r="D31" s="2">
        <v>10612086</v>
      </c>
      <c r="E31" s="2">
        <v>410340</v>
      </c>
      <c r="F31">
        <v>250</v>
      </c>
      <c r="G31">
        <v>1227</v>
      </c>
      <c r="H31">
        <f>C31/D31</f>
        <v>9.187637567204035E-2</v>
      </c>
      <c r="J31" s="15">
        <v>0.91452372012608818</v>
      </c>
    </row>
    <row r="32" spans="1:10">
      <c r="A32" t="s">
        <v>56</v>
      </c>
      <c r="B32" t="s">
        <v>202</v>
      </c>
      <c r="C32" s="2">
        <v>1783000</v>
      </c>
      <c r="D32" s="2">
        <v>41026067</v>
      </c>
      <c r="E32" s="2">
        <v>306230</v>
      </c>
      <c r="F32">
        <v>153</v>
      </c>
      <c r="G32">
        <v>1151</v>
      </c>
      <c r="H32">
        <f>C32/D32</f>
        <v>4.3460173747583458E-2</v>
      </c>
      <c r="J32" s="15">
        <v>0.81333333333333335</v>
      </c>
    </row>
    <row r="33" spans="1:10">
      <c r="A33" t="s">
        <v>159</v>
      </c>
      <c r="B33" t="s">
        <v>177</v>
      </c>
      <c r="C33" s="2">
        <v>686000</v>
      </c>
      <c r="D33" s="2">
        <v>3435931</v>
      </c>
      <c r="E33" s="2">
        <v>32850</v>
      </c>
      <c r="F33">
        <v>86</v>
      </c>
      <c r="G33">
        <v>1144</v>
      </c>
      <c r="H33">
        <f>C33/D33</f>
        <v>0.19965476605903901</v>
      </c>
      <c r="J33" s="15">
        <v>0.83126175862813434</v>
      </c>
    </row>
    <row r="34" spans="1:10">
      <c r="A34" t="s">
        <v>53</v>
      </c>
      <c r="B34" t="s">
        <v>194</v>
      </c>
      <c r="C34" s="2">
        <v>653800</v>
      </c>
      <c r="D34" s="2">
        <v>5545475</v>
      </c>
      <c r="E34" s="2">
        <v>303890</v>
      </c>
      <c r="F34">
        <v>239</v>
      </c>
      <c r="G34">
        <v>892</v>
      </c>
      <c r="H34">
        <f>C34/D34</f>
        <v>0.11789792578633931</v>
      </c>
      <c r="J34" s="15">
        <v>0.94442692897828784</v>
      </c>
    </row>
    <row r="35" spans="1:10">
      <c r="A35" t="s">
        <v>64</v>
      </c>
      <c r="B35" t="s">
        <v>199</v>
      </c>
      <c r="C35" s="2">
        <v>437000</v>
      </c>
      <c r="D35" s="2">
        <v>1322765</v>
      </c>
      <c r="E35" s="2">
        <v>42390</v>
      </c>
      <c r="F35">
        <v>159</v>
      </c>
      <c r="G35">
        <v>867</v>
      </c>
      <c r="H35">
        <f>C35/D35</f>
        <v>0.33036858398884156</v>
      </c>
      <c r="J35" s="15">
        <v>0.85703720139042971</v>
      </c>
    </row>
    <row r="36" spans="1:10">
      <c r="A36" t="s">
        <v>70</v>
      </c>
      <c r="B36" t="s">
        <v>183</v>
      </c>
      <c r="C36" s="2">
        <v>632600</v>
      </c>
      <c r="D36" s="2">
        <v>1830211</v>
      </c>
      <c r="E36" s="2">
        <v>62200</v>
      </c>
      <c r="F36">
        <v>151</v>
      </c>
      <c r="G36">
        <v>842</v>
      </c>
      <c r="H36">
        <f>C36/D36</f>
        <v>0.34564320725861664</v>
      </c>
      <c r="J36" s="15">
        <v>0.8492494410731396</v>
      </c>
    </row>
    <row r="37" spans="1:10">
      <c r="A37" t="s">
        <v>68</v>
      </c>
      <c r="B37" t="s">
        <v>187</v>
      </c>
      <c r="C37" s="2">
        <v>580000</v>
      </c>
      <c r="D37" s="2">
        <v>2718352</v>
      </c>
      <c r="E37" s="2">
        <v>62674</v>
      </c>
      <c r="F37">
        <v>163</v>
      </c>
      <c r="G37">
        <v>790</v>
      </c>
      <c r="H37">
        <f>C37/D37</f>
        <v>0.21336456794410733</v>
      </c>
      <c r="J37" s="15">
        <v>0.80155514182455367</v>
      </c>
    </row>
    <row r="39" spans="1:10">
      <c r="A39" t="s">
        <v>218</v>
      </c>
      <c r="C39" s="15">
        <f>CORREL(C2:C37,$J2:$J37)</f>
        <v>2.7169453379503234E-2</v>
      </c>
      <c r="D39" s="15">
        <f>CORREL(D2:D37,$J2:$J37)</f>
        <v>1.1694955779305453E-2</v>
      </c>
      <c r="E39" s="15">
        <f>CORREL(E2:E37,$J2:$J37)</f>
        <v>-0.1032510974314835</v>
      </c>
      <c r="F39" s="15">
        <f>CORREL(F2:F37,$J2:$J37)</f>
        <v>0.4568274382784886</v>
      </c>
      <c r="G39" s="15">
        <f>CORREL(G2:G37,$J2:$J37)</f>
        <v>0.51805819074026471</v>
      </c>
      <c r="H39" s="15">
        <f>CORREL(H2:H37,$J2:$J37)</f>
        <v>-0.3298419693763362</v>
      </c>
      <c r="I39" s="15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032F-FC79-48C7-B1BA-E284448258C7}">
  <dimension ref="A1:AD31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4734</v>
      </c>
      <c r="D2">
        <v>4880</v>
      </c>
      <c r="E2">
        <v>5092</v>
      </c>
      <c r="F2">
        <v>4937</v>
      </c>
      <c r="G2">
        <v>4929</v>
      </c>
      <c r="H2">
        <v>5061</v>
      </c>
      <c r="I2">
        <v>4910</v>
      </c>
      <c r="K2">
        <f>SUM(C$2:C2)</f>
        <v>4734</v>
      </c>
      <c r="L2">
        <f>SUM(D$2:D2)</f>
        <v>4880</v>
      </c>
      <c r="M2">
        <f>SUM(E$2:E2)</f>
        <v>5092</v>
      </c>
      <c r="N2">
        <f>SUM(F$2:F2)</f>
        <v>4937</v>
      </c>
      <c r="O2">
        <f>SUM(G$2:G2)</f>
        <v>4929</v>
      </c>
      <c r="P2">
        <f>SUM(H$2:H2)</f>
        <v>5061</v>
      </c>
      <c r="Q2">
        <f>SUM(I$2:I2)</f>
        <v>4910</v>
      </c>
      <c r="R2">
        <f>MEDIAN(M2:Q2)</f>
        <v>4937</v>
      </c>
      <c r="T2" t="s">
        <v>8</v>
      </c>
      <c r="U2">
        <f t="shared" ref="U2:V13" si="0">K2-$R2</f>
        <v>-203</v>
      </c>
      <c r="V2">
        <f t="shared" si="0"/>
        <v>-57</v>
      </c>
      <c r="W2">
        <f t="shared" ref="W2:W10" si="1">M2-$R2</f>
        <v>155</v>
      </c>
      <c r="X2">
        <f t="shared" ref="X2:X10" si="2">N2-$R2</f>
        <v>0</v>
      </c>
      <c r="Y2">
        <f t="shared" ref="Y2:Y10" si="3">O2-$R2</f>
        <v>-8</v>
      </c>
      <c r="Z2">
        <f t="shared" ref="Z2:Z10" si="4">P2-$R2</f>
        <v>124</v>
      </c>
      <c r="AA2">
        <f t="shared" ref="AA2:AA10" si="5">Q2-$R2</f>
        <v>-27</v>
      </c>
      <c r="AC2">
        <f>MEDIAN($E2:$I2)</f>
        <v>4937</v>
      </c>
      <c r="AD2">
        <f>MEDIAN(F2:I2)</f>
        <v>4933</v>
      </c>
    </row>
    <row r="3" spans="1:30">
      <c r="B3" t="s">
        <v>9</v>
      </c>
      <c r="C3">
        <v>4412</v>
      </c>
      <c r="D3">
        <v>4609</v>
      </c>
      <c r="E3">
        <v>4770</v>
      </c>
      <c r="F3">
        <v>4780</v>
      </c>
      <c r="G3">
        <v>4505</v>
      </c>
      <c r="H3">
        <v>4660</v>
      </c>
      <c r="I3">
        <v>4742</v>
      </c>
      <c r="K3">
        <f>SUM(C$2:C3)</f>
        <v>9146</v>
      </c>
      <c r="L3">
        <f>SUM(D$2:D3)</f>
        <v>9489</v>
      </c>
      <c r="M3">
        <f>SUM(E$2:E3)</f>
        <v>9862</v>
      </c>
      <c r="N3">
        <f>SUM(F$2:F3)</f>
        <v>9717</v>
      </c>
      <c r="O3">
        <f>SUM(G$2:G3)</f>
        <v>9434</v>
      </c>
      <c r="P3">
        <f>SUM(H$2:H3)</f>
        <v>9721</v>
      </c>
      <c r="Q3">
        <f>SUM(I$2:I3)</f>
        <v>9652</v>
      </c>
      <c r="R3">
        <f t="shared" ref="R3:R13" si="6">MEDIAN(M3:Q3)</f>
        <v>9717</v>
      </c>
      <c r="T3" t="s">
        <v>9</v>
      </c>
      <c r="U3">
        <f t="shared" si="0"/>
        <v>-571</v>
      </c>
      <c r="V3">
        <f t="shared" si="0"/>
        <v>-228</v>
      </c>
      <c r="W3">
        <f t="shared" si="1"/>
        <v>145</v>
      </c>
      <c r="X3">
        <f t="shared" si="2"/>
        <v>0</v>
      </c>
      <c r="Y3">
        <f t="shared" si="3"/>
        <v>-283</v>
      </c>
      <c r="Z3">
        <f t="shared" si="4"/>
        <v>4</v>
      </c>
      <c r="AA3">
        <f t="shared" si="5"/>
        <v>-65</v>
      </c>
      <c r="AC3">
        <f t="shared" ref="AC3:AC13" si="7">MEDIAN($E3:$I3)</f>
        <v>4742</v>
      </c>
      <c r="AD3">
        <f t="shared" ref="AD3:AD13" si="8">MEDIAN(F3:I3)</f>
        <v>4701</v>
      </c>
    </row>
    <row r="4" spans="1:30">
      <c r="B4" t="s">
        <v>10</v>
      </c>
      <c r="C4">
        <v>4819</v>
      </c>
      <c r="D4">
        <v>4805</v>
      </c>
      <c r="E4">
        <v>5286</v>
      </c>
      <c r="F4">
        <v>4933</v>
      </c>
      <c r="G4">
        <v>4795</v>
      </c>
      <c r="H4">
        <v>5065</v>
      </c>
      <c r="I4">
        <v>4870</v>
      </c>
      <c r="K4">
        <f>SUM(C$2:C4)</f>
        <v>13965</v>
      </c>
      <c r="L4">
        <f>SUM(D$2:D4)</f>
        <v>14294</v>
      </c>
      <c r="M4">
        <f>SUM(E$2:E4)</f>
        <v>15148</v>
      </c>
      <c r="N4">
        <f>SUM(F$2:F4)</f>
        <v>14650</v>
      </c>
      <c r="O4">
        <f>SUM(G$2:G4)</f>
        <v>14229</v>
      </c>
      <c r="P4">
        <f>SUM(H$2:H4)</f>
        <v>14786</v>
      </c>
      <c r="Q4">
        <f>SUM(I$2:I4)</f>
        <v>14522</v>
      </c>
      <c r="R4">
        <f t="shared" si="6"/>
        <v>14650</v>
      </c>
      <c r="T4" t="s">
        <v>10</v>
      </c>
      <c r="U4">
        <f t="shared" si="0"/>
        <v>-685</v>
      </c>
      <c r="V4">
        <f t="shared" si="0"/>
        <v>-356</v>
      </c>
      <c r="W4">
        <f t="shared" si="1"/>
        <v>498</v>
      </c>
      <c r="X4">
        <f t="shared" si="2"/>
        <v>0</v>
      </c>
      <c r="Y4">
        <f t="shared" si="3"/>
        <v>-421</v>
      </c>
      <c r="Z4">
        <f t="shared" si="4"/>
        <v>136</v>
      </c>
      <c r="AA4">
        <f t="shared" si="5"/>
        <v>-128</v>
      </c>
      <c r="AC4">
        <f t="shared" si="7"/>
        <v>4933</v>
      </c>
      <c r="AD4">
        <f t="shared" si="8"/>
        <v>4901.5</v>
      </c>
    </row>
    <row r="5" spans="1:30">
      <c r="B5" t="s">
        <v>11</v>
      </c>
      <c r="C5">
        <v>4525</v>
      </c>
      <c r="D5">
        <v>4484</v>
      </c>
      <c r="E5">
        <v>4989</v>
      </c>
      <c r="F5">
        <v>4821</v>
      </c>
      <c r="G5">
        <v>4898</v>
      </c>
      <c r="H5">
        <v>5011</v>
      </c>
      <c r="I5">
        <v>4798</v>
      </c>
      <c r="K5">
        <f>SUM(C$2:C5)</f>
        <v>18490</v>
      </c>
      <c r="L5">
        <f>SUM(D$2:D5)</f>
        <v>18778</v>
      </c>
      <c r="M5">
        <f>SUM(E$2:E5)</f>
        <v>20137</v>
      </c>
      <c r="N5">
        <f>SUM(F$2:F5)</f>
        <v>19471</v>
      </c>
      <c r="O5">
        <f>SUM(G$2:G5)</f>
        <v>19127</v>
      </c>
      <c r="P5">
        <f>SUM(H$2:H5)</f>
        <v>19797</v>
      </c>
      <c r="Q5">
        <f>SUM(I$2:I5)</f>
        <v>19320</v>
      </c>
      <c r="R5">
        <f t="shared" si="6"/>
        <v>19471</v>
      </c>
      <c r="T5" t="s">
        <v>11</v>
      </c>
      <c r="U5">
        <f t="shared" si="0"/>
        <v>-981</v>
      </c>
      <c r="V5">
        <f t="shared" si="0"/>
        <v>-693</v>
      </c>
      <c r="W5">
        <f t="shared" si="1"/>
        <v>666</v>
      </c>
      <c r="X5">
        <f t="shared" si="2"/>
        <v>0</v>
      </c>
      <c r="Y5">
        <f t="shared" si="3"/>
        <v>-344</v>
      </c>
      <c r="Z5">
        <f t="shared" si="4"/>
        <v>326</v>
      </c>
      <c r="AA5">
        <f t="shared" si="5"/>
        <v>-151</v>
      </c>
      <c r="AC5">
        <f t="shared" si="7"/>
        <v>4898</v>
      </c>
      <c r="AD5">
        <f t="shared" si="8"/>
        <v>4859.5</v>
      </c>
    </row>
    <row r="6" spans="1:30">
      <c r="B6" t="s">
        <v>12</v>
      </c>
      <c r="C6">
        <v>4885</v>
      </c>
      <c r="D6">
        <v>4960</v>
      </c>
      <c r="E6">
        <v>5324</v>
      </c>
      <c r="F6">
        <v>5052</v>
      </c>
      <c r="G6">
        <v>5177</v>
      </c>
      <c r="H6">
        <v>5291</v>
      </c>
      <c r="I6">
        <v>5285</v>
      </c>
      <c r="K6">
        <f>SUM(C$2:C6)</f>
        <v>23375</v>
      </c>
      <c r="L6">
        <f>SUM(D$2:D6)</f>
        <v>23738</v>
      </c>
      <c r="M6">
        <f>SUM(E$2:E6)</f>
        <v>25461</v>
      </c>
      <c r="N6">
        <f>SUM(F$2:F6)</f>
        <v>24523</v>
      </c>
      <c r="O6">
        <f>SUM(G$2:G6)</f>
        <v>24304</v>
      </c>
      <c r="P6">
        <f>SUM(H$2:H6)</f>
        <v>25088</v>
      </c>
      <c r="Q6">
        <f>SUM(I$2:I6)</f>
        <v>24605</v>
      </c>
      <c r="R6">
        <f t="shared" si="6"/>
        <v>24605</v>
      </c>
      <c r="T6" t="s">
        <v>12</v>
      </c>
      <c r="U6">
        <f t="shared" si="0"/>
        <v>-1230</v>
      </c>
      <c r="V6">
        <f t="shared" si="0"/>
        <v>-867</v>
      </c>
      <c r="W6">
        <f t="shared" si="1"/>
        <v>856</v>
      </c>
      <c r="X6">
        <f t="shared" si="2"/>
        <v>-82</v>
      </c>
      <c r="Y6">
        <f t="shared" si="3"/>
        <v>-301</v>
      </c>
      <c r="Z6">
        <f t="shared" si="4"/>
        <v>483</v>
      </c>
      <c r="AA6">
        <f t="shared" si="5"/>
        <v>0</v>
      </c>
      <c r="AC6">
        <f t="shared" si="7"/>
        <v>5285</v>
      </c>
      <c r="AD6">
        <f t="shared" si="8"/>
        <v>5231</v>
      </c>
    </row>
    <row r="7" spans="1:30">
      <c r="B7" t="s">
        <v>13</v>
      </c>
      <c r="C7">
        <v>4984</v>
      </c>
      <c r="D7">
        <v>5085</v>
      </c>
      <c r="E7">
        <v>5246</v>
      </c>
      <c r="F7">
        <v>5367</v>
      </c>
      <c r="G7">
        <v>5245</v>
      </c>
      <c r="H7">
        <v>5326</v>
      </c>
      <c r="I7">
        <v>5193</v>
      </c>
      <c r="K7">
        <f>SUM(C$2:C7)</f>
        <v>28359</v>
      </c>
      <c r="L7">
        <f>SUM(D$2:D7)</f>
        <v>28823</v>
      </c>
      <c r="M7">
        <f>SUM(E$2:E7)</f>
        <v>30707</v>
      </c>
      <c r="N7">
        <f>SUM(F$2:F7)</f>
        <v>29890</v>
      </c>
      <c r="O7">
        <f>SUM(G$2:G7)</f>
        <v>29549</v>
      </c>
      <c r="P7">
        <f>SUM(H$2:H7)</f>
        <v>30414</v>
      </c>
      <c r="Q7">
        <f>SUM(I$2:I7)</f>
        <v>29798</v>
      </c>
      <c r="R7">
        <f t="shared" si="6"/>
        <v>29890</v>
      </c>
      <c r="T7" t="s">
        <v>13</v>
      </c>
      <c r="U7">
        <f t="shared" si="0"/>
        <v>-1531</v>
      </c>
      <c r="V7">
        <f t="shared" si="0"/>
        <v>-1067</v>
      </c>
      <c r="W7">
        <f t="shared" si="1"/>
        <v>817</v>
      </c>
      <c r="X7">
        <f t="shared" si="2"/>
        <v>0</v>
      </c>
      <c r="Y7">
        <f t="shared" si="3"/>
        <v>-341</v>
      </c>
      <c r="Z7">
        <f t="shared" si="4"/>
        <v>524</v>
      </c>
      <c r="AA7">
        <f t="shared" si="5"/>
        <v>-92</v>
      </c>
      <c r="AC7">
        <f t="shared" si="7"/>
        <v>5246</v>
      </c>
      <c r="AD7">
        <f t="shared" si="8"/>
        <v>5285.5</v>
      </c>
    </row>
    <row r="8" spans="1:30">
      <c r="B8" t="s">
        <v>14</v>
      </c>
      <c r="D8">
        <v>5318</v>
      </c>
      <c r="E8">
        <v>5889</v>
      </c>
      <c r="F8">
        <v>5625</v>
      </c>
      <c r="G8">
        <v>5674</v>
      </c>
      <c r="H8">
        <v>5638</v>
      </c>
      <c r="I8">
        <v>5401</v>
      </c>
      <c r="L8">
        <f>SUM(D$2:D8)</f>
        <v>34141</v>
      </c>
      <c r="M8">
        <f>SUM(E$2:E8)</f>
        <v>36596</v>
      </c>
      <c r="N8">
        <f>SUM(F$2:F8)</f>
        <v>35515</v>
      </c>
      <c r="O8">
        <f>SUM(G$2:G8)</f>
        <v>35223</v>
      </c>
      <c r="P8">
        <f>SUM(H$2:H8)</f>
        <v>36052</v>
      </c>
      <c r="Q8">
        <f>SUM(I$2:I8)</f>
        <v>35199</v>
      </c>
      <c r="R8">
        <f t="shared" si="6"/>
        <v>35515</v>
      </c>
      <c r="T8" t="s">
        <v>14</v>
      </c>
      <c r="V8">
        <f t="shared" si="0"/>
        <v>-1374</v>
      </c>
      <c r="W8">
        <f t="shared" si="1"/>
        <v>1081</v>
      </c>
      <c r="X8">
        <f t="shared" si="2"/>
        <v>0</v>
      </c>
      <c r="Y8">
        <f t="shared" si="3"/>
        <v>-292</v>
      </c>
      <c r="Z8">
        <f t="shared" si="4"/>
        <v>537</v>
      </c>
      <c r="AA8">
        <f t="shared" si="5"/>
        <v>-316</v>
      </c>
      <c r="AC8">
        <f t="shared" si="7"/>
        <v>5638</v>
      </c>
      <c r="AD8">
        <f t="shared" si="8"/>
        <v>5631.5</v>
      </c>
    </row>
    <row r="9" spans="1:30">
      <c r="B9" t="s">
        <v>15</v>
      </c>
      <c r="D9">
        <v>5314</v>
      </c>
      <c r="E9">
        <v>5828</v>
      </c>
      <c r="F9">
        <v>5680</v>
      </c>
      <c r="G9">
        <v>5715</v>
      </c>
      <c r="H9">
        <v>5457</v>
      </c>
      <c r="I9">
        <v>5559</v>
      </c>
      <c r="L9">
        <f>SUM(D$2:D9)</f>
        <v>39455</v>
      </c>
      <c r="M9">
        <f>SUM(E$2:E9)</f>
        <v>42424</v>
      </c>
      <c r="N9">
        <f>SUM(F$2:F9)</f>
        <v>41195</v>
      </c>
      <c r="O9">
        <f>SUM(G$2:G9)</f>
        <v>40938</v>
      </c>
      <c r="P9">
        <f>SUM(H$2:H9)</f>
        <v>41509</v>
      </c>
      <c r="Q9">
        <f>SUM(I$2:I9)</f>
        <v>40758</v>
      </c>
      <c r="R9">
        <f t="shared" si="6"/>
        <v>41195</v>
      </c>
      <c r="T9" t="s">
        <v>15</v>
      </c>
      <c r="V9">
        <f t="shared" si="0"/>
        <v>-1740</v>
      </c>
      <c r="W9">
        <f t="shared" si="1"/>
        <v>1229</v>
      </c>
      <c r="X9">
        <f t="shared" si="2"/>
        <v>0</v>
      </c>
      <c r="Y9">
        <f t="shared" si="3"/>
        <v>-257</v>
      </c>
      <c r="Z9">
        <f t="shared" si="4"/>
        <v>314</v>
      </c>
      <c r="AA9">
        <f t="shared" si="5"/>
        <v>-437</v>
      </c>
      <c r="AC9">
        <f t="shared" si="7"/>
        <v>5680</v>
      </c>
      <c r="AD9">
        <f t="shared" si="8"/>
        <v>5619.5</v>
      </c>
    </row>
    <row r="10" spans="1:30">
      <c r="B10" t="s">
        <v>16</v>
      </c>
      <c r="D10">
        <v>5054</v>
      </c>
      <c r="E10">
        <v>5416</v>
      </c>
      <c r="F10">
        <v>5196</v>
      </c>
      <c r="G10">
        <v>5463</v>
      </c>
      <c r="H10">
        <v>5243</v>
      </c>
      <c r="I10">
        <v>5399</v>
      </c>
      <c r="L10">
        <f>SUM(D$2:D10)</f>
        <v>44509</v>
      </c>
      <c r="M10">
        <f>SUM(E$2:E10)</f>
        <v>47840</v>
      </c>
      <c r="N10">
        <f>SUM(F$2:F10)</f>
        <v>46391</v>
      </c>
      <c r="O10">
        <f>SUM(G$2:G10)</f>
        <v>46401</v>
      </c>
      <c r="P10">
        <f>SUM(H$2:H10)</f>
        <v>46752</v>
      </c>
      <c r="Q10">
        <f>SUM(I$2:I10)</f>
        <v>46157</v>
      </c>
      <c r="R10">
        <f t="shared" si="6"/>
        <v>46401</v>
      </c>
      <c r="T10" t="s">
        <v>16</v>
      </c>
      <c r="V10">
        <f t="shared" si="0"/>
        <v>-1892</v>
      </c>
      <c r="W10">
        <f t="shared" si="1"/>
        <v>1439</v>
      </c>
      <c r="X10">
        <f t="shared" si="2"/>
        <v>-10</v>
      </c>
      <c r="Y10">
        <f t="shared" si="3"/>
        <v>0</v>
      </c>
      <c r="Z10">
        <f t="shared" si="4"/>
        <v>351</v>
      </c>
      <c r="AA10">
        <f t="shared" si="5"/>
        <v>-244</v>
      </c>
      <c r="AC10">
        <f t="shared" si="7"/>
        <v>5399</v>
      </c>
      <c r="AD10">
        <f t="shared" si="8"/>
        <v>5321</v>
      </c>
    </row>
    <row r="11" spans="1:30">
      <c r="B11" t="s">
        <v>17</v>
      </c>
      <c r="D11">
        <v>4886</v>
      </c>
      <c r="E11">
        <v>5593</v>
      </c>
      <c r="F11">
        <v>5200</v>
      </c>
      <c r="G11">
        <v>5276</v>
      </c>
      <c r="H11">
        <v>5213</v>
      </c>
      <c r="I11">
        <v>5401</v>
      </c>
      <c r="L11">
        <f>SUM(D$2:D11)</f>
        <v>49395</v>
      </c>
      <c r="M11">
        <f>SUM(E$2:E11)</f>
        <v>53433</v>
      </c>
      <c r="N11">
        <f>SUM(F$2:F11)</f>
        <v>51591</v>
      </c>
      <c r="O11">
        <f>SUM(G$2:G11)</f>
        <v>51677</v>
      </c>
      <c r="P11">
        <f>SUM(H$2:H11)</f>
        <v>51965</v>
      </c>
      <c r="Q11">
        <f>SUM(I$2:I11)</f>
        <v>51558</v>
      </c>
      <c r="R11">
        <f t="shared" si="6"/>
        <v>51677</v>
      </c>
      <c r="T11" t="s">
        <v>17</v>
      </c>
      <c r="V11">
        <f t="shared" si="0"/>
        <v>-2282</v>
      </c>
      <c r="W11">
        <f t="shared" ref="W11:AA13" si="9">M11-$R11</f>
        <v>1756</v>
      </c>
      <c r="X11">
        <f t="shared" si="9"/>
        <v>-86</v>
      </c>
      <c r="Y11">
        <f t="shared" si="9"/>
        <v>0</v>
      </c>
      <c r="Z11">
        <f t="shared" si="9"/>
        <v>288</v>
      </c>
      <c r="AA11">
        <f t="shared" si="9"/>
        <v>-119</v>
      </c>
      <c r="AC11">
        <f t="shared" si="7"/>
        <v>5276</v>
      </c>
      <c r="AD11">
        <f t="shared" si="8"/>
        <v>5244.5</v>
      </c>
    </row>
    <row r="12" spans="1:30">
      <c r="B12" t="s">
        <v>18</v>
      </c>
      <c r="D12">
        <v>4555</v>
      </c>
      <c r="E12">
        <v>5136</v>
      </c>
      <c r="F12">
        <v>4719</v>
      </c>
      <c r="G12">
        <v>4879</v>
      </c>
      <c r="H12">
        <v>4755</v>
      </c>
      <c r="I12">
        <v>4983</v>
      </c>
      <c r="L12">
        <f>SUM(D$2:D12)</f>
        <v>53950</v>
      </c>
      <c r="M12">
        <f>SUM(E$2:E12)</f>
        <v>58569</v>
      </c>
      <c r="N12">
        <f>SUM(F$2:F12)</f>
        <v>56310</v>
      </c>
      <c r="O12">
        <f>SUM(G$2:G12)</f>
        <v>56556</v>
      </c>
      <c r="P12">
        <f>SUM(H$2:H12)</f>
        <v>56720</v>
      </c>
      <c r="Q12">
        <f>SUM(I$2:I12)</f>
        <v>56541</v>
      </c>
      <c r="R12">
        <f t="shared" si="6"/>
        <v>56556</v>
      </c>
      <c r="T12" t="s">
        <v>18</v>
      </c>
      <c r="V12">
        <f t="shared" si="0"/>
        <v>-2606</v>
      </c>
      <c r="W12">
        <f t="shared" si="9"/>
        <v>2013</v>
      </c>
      <c r="X12">
        <f t="shared" si="9"/>
        <v>-246</v>
      </c>
      <c r="Y12">
        <f t="shared" si="9"/>
        <v>0</v>
      </c>
      <c r="Z12">
        <f t="shared" si="9"/>
        <v>164</v>
      </c>
      <c r="AA12">
        <f t="shared" si="9"/>
        <v>-15</v>
      </c>
      <c r="AC12">
        <f t="shared" si="7"/>
        <v>4879</v>
      </c>
      <c r="AD12">
        <f t="shared" si="8"/>
        <v>4817</v>
      </c>
    </row>
    <row r="13" spans="1:30">
      <c r="B13" t="s">
        <v>19</v>
      </c>
      <c r="D13">
        <v>4480</v>
      </c>
      <c r="E13">
        <v>4904</v>
      </c>
      <c r="F13">
        <v>4627</v>
      </c>
      <c r="G13">
        <v>4611</v>
      </c>
      <c r="H13">
        <v>4756</v>
      </c>
      <c r="I13">
        <v>4856</v>
      </c>
      <c r="L13">
        <f>SUM(D$2:D13)</f>
        <v>58430</v>
      </c>
      <c r="M13">
        <f>SUM(E$2:E13)</f>
        <v>63473</v>
      </c>
      <c r="N13">
        <f>SUM(F$2:F13)</f>
        <v>60937</v>
      </c>
      <c r="O13">
        <f>SUM(G$2:G13)</f>
        <v>61167</v>
      </c>
      <c r="P13">
        <f>SUM(H$2:H13)</f>
        <v>61476</v>
      </c>
      <c r="Q13">
        <f>SUM(I$2:I13)</f>
        <v>61397</v>
      </c>
      <c r="R13">
        <f t="shared" si="6"/>
        <v>61397</v>
      </c>
      <c r="T13" t="s">
        <v>19</v>
      </c>
      <c r="V13">
        <f t="shared" si="0"/>
        <v>-2967</v>
      </c>
      <c r="W13">
        <f t="shared" si="9"/>
        <v>2076</v>
      </c>
      <c r="X13">
        <f t="shared" si="9"/>
        <v>-460</v>
      </c>
      <c r="Y13">
        <f t="shared" si="9"/>
        <v>-230</v>
      </c>
      <c r="Z13">
        <f t="shared" si="9"/>
        <v>79</v>
      </c>
      <c r="AA13">
        <f t="shared" si="9"/>
        <v>0</v>
      </c>
      <c r="AC13">
        <f t="shared" si="7"/>
        <v>4756</v>
      </c>
      <c r="AD13">
        <f t="shared" si="8"/>
        <v>4691.5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5531</v>
      </c>
      <c r="D17">
        <v>5462</v>
      </c>
      <c r="E17">
        <v>5458</v>
      </c>
      <c r="F17">
        <v>4847</v>
      </c>
      <c r="G17">
        <v>5001</v>
      </c>
      <c r="H17">
        <v>5004</v>
      </c>
      <c r="I17">
        <v>4908</v>
      </c>
      <c r="K17">
        <f>SUM(C$17:C17)</f>
        <v>5531</v>
      </c>
      <c r="L17">
        <f>SUM(D$17:D17)</f>
        <v>5462</v>
      </c>
      <c r="M17">
        <f>SUM(E$17:E17)</f>
        <v>5458</v>
      </c>
      <c r="N17">
        <f>SUM(F$17:F17)</f>
        <v>4847</v>
      </c>
      <c r="O17">
        <f>SUM(G$17:G17)</f>
        <v>5001</v>
      </c>
      <c r="P17">
        <f>SUM(H$17:H17)</f>
        <v>5004</v>
      </c>
      <c r="Q17">
        <f>SUM(I$17:I17)</f>
        <v>4908</v>
      </c>
      <c r="R17">
        <f t="shared" ref="R17:R28" si="10">MEDIAN(M17:Q17)</f>
        <v>5001</v>
      </c>
      <c r="T17" t="s">
        <v>8</v>
      </c>
      <c r="U17">
        <f t="shared" ref="U17:AA28" si="11">K17-$R17</f>
        <v>530</v>
      </c>
      <c r="V17">
        <f t="shared" si="11"/>
        <v>461</v>
      </c>
      <c r="W17">
        <f t="shared" si="11"/>
        <v>457</v>
      </c>
      <c r="X17">
        <f t="shared" si="11"/>
        <v>-154</v>
      </c>
      <c r="Y17">
        <f t="shared" si="11"/>
        <v>0</v>
      </c>
      <c r="Z17">
        <f t="shared" si="11"/>
        <v>3</v>
      </c>
      <c r="AA17">
        <f t="shared" si="11"/>
        <v>-93</v>
      </c>
    </row>
    <row r="18" spans="2:27">
      <c r="B18" t="s">
        <v>9</v>
      </c>
      <c r="C18">
        <v>4597</v>
      </c>
      <c r="D18">
        <v>5025</v>
      </c>
      <c r="E18">
        <v>4350</v>
      </c>
      <c r="F18">
        <v>4373</v>
      </c>
      <c r="G18">
        <v>4735</v>
      </c>
      <c r="H18">
        <v>4948</v>
      </c>
      <c r="I18">
        <v>4724</v>
      </c>
      <c r="K18">
        <f>SUM(C$17:C18)</f>
        <v>10128</v>
      </c>
      <c r="L18">
        <f>SUM(D$17:D18)</f>
        <v>10487</v>
      </c>
      <c r="M18">
        <f>SUM(E$17:E18)</f>
        <v>9808</v>
      </c>
      <c r="N18">
        <f>SUM(F$17:F18)</f>
        <v>9220</v>
      </c>
      <c r="O18">
        <f>SUM(G$17:G18)</f>
        <v>9736</v>
      </c>
      <c r="P18">
        <f>SUM(H$17:H18)</f>
        <v>9952</v>
      </c>
      <c r="Q18">
        <f>SUM(I$17:I18)</f>
        <v>9632</v>
      </c>
      <c r="R18">
        <f t="shared" si="10"/>
        <v>9736</v>
      </c>
      <c r="T18" t="s">
        <v>9</v>
      </c>
      <c r="U18">
        <f t="shared" si="11"/>
        <v>392</v>
      </c>
      <c r="V18">
        <f t="shared" si="11"/>
        <v>751</v>
      </c>
      <c r="W18">
        <f t="shared" si="11"/>
        <v>72</v>
      </c>
      <c r="X18">
        <f t="shared" si="11"/>
        <v>-516</v>
      </c>
      <c r="Y18">
        <f t="shared" si="11"/>
        <v>0</v>
      </c>
      <c r="Z18">
        <f t="shared" si="11"/>
        <v>216</v>
      </c>
      <c r="AA18">
        <f t="shared" si="11"/>
        <v>-104</v>
      </c>
    </row>
    <row r="19" spans="2:27">
      <c r="B19" t="s">
        <v>10</v>
      </c>
      <c r="C19">
        <v>5087</v>
      </c>
      <c r="D19">
        <v>5393</v>
      </c>
      <c r="E19">
        <v>4460</v>
      </c>
      <c r="F19">
        <v>4840</v>
      </c>
      <c r="G19">
        <v>4606</v>
      </c>
      <c r="H19">
        <v>5683</v>
      </c>
      <c r="I19">
        <v>4922</v>
      </c>
      <c r="K19">
        <f>SUM(C$17:C19)</f>
        <v>15215</v>
      </c>
      <c r="L19">
        <f>SUM(D$17:D19)</f>
        <v>15880</v>
      </c>
      <c r="M19">
        <f>SUM(E$17:E19)</f>
        <v>14268</v>
      </c>
      <c r="N19">
        <f>SUM(F$17:F19)</f>
        <v>14060</v>
      </c>
      <c r="O19">
        <f>SUM(G$17:G19)</f>
        <v>14342</v>
      </c>
      <c r="P19">
        <f>SUM(H$17:H19)</f>
        <v>15635</v>
      </c>
      <c r="Q19">
        <f>SUM(I$17:I19)</f>
        <v>14554</v>
      </c>
      <c r="R19">
        <f t="shared" si="10"/>
        <v>14342</v>
      </c>
      <c r="T19" t="s">
        <v>10</v>
      </c>
      <c r="U19">
        <f t="shared" si="11"/>
        <v>873</v>
      </c>
      <c r="V19">
        <f t="shared" si="11"/>
        <v>1538</v>
      </c>
      <c r="W19">
        <f t="shared" si="11"/>
        <v>-74</v>
      </c>
      <c r="X19">
        <f t="shared" si="11"/>
        <v>-282</v>
      </c>
      <c r="Y19">
        <f t="shared" si="11"/>
        <v>0</v>
      </c>
      <c r="Z19">
        <f t="shared" si="11"/>
        <v>1293</v>
      </c>
      <c r="AA19">
        <f t="shared" si="11"/>
        <v>212</v>
      </c>
    </row>
    <row r="20" spans="2:27">
      <c r="B20" t="s">
        <v>11</v>
      </c>
      <c r="C20">
        <v>4878</v>
      </c>
      <c r="D20">
        <v>4921</v>
      </c>
      <c r="E20">
        <v>4352</v>
      </c>
      <c r="F20">
        <v>4740</v>
      </c>
      <c r="G20">
        <v>4469</v>
      </c>
      <c r="H20">
        <v>4697</v>
      </c>
      <c r="I20">
        <v>4243</v>
      </c>
      <c r="K20">
        <f>SUM(C$17:C20)</f>
        <v>20093</v>
      </c>
      <c r="L20">
        <f>SUM(D$17:D20)</f>
        <v>20801</v>
      </c>
      <c r="M20">
        <f>SUM(E$17:E20)</f>
        <v>18620</v>
      </c>
      <c r="N20">
        <f>SUM(F$17:F20)</f>
        <v>18800</v>
      </c>
      <c r="O20">
        <f>SUM(G$17:G20)</f>
        <v>18811</v>
      </c>
      <c r="P20">
        <f>SUM(H$17:H20)</f>
        <v>20332</v>
      </c>
      <c r="Q20">
        <f>SUM(I$17:I20)</f>
        <v>18797</v>
      </c>
      <c r="R20">
        <f t="shared" si="10"/>
        <v>18800</v>
      </c>
      <c r="T20" t="s">
        <v>11</v>
      </c>
      <c r="U20">
        <f t="shared" si="11"/>
        <v>1293</v>
      </c>
      <c r="V20">
        <f t="shared" si="11"/>
        <v>2001</v>
      </c>
      <c r="W20">
        <f t="shared" si="11"/>
        <v>-180</v>
      </c>
      <c r="X20">
        <f t="shared" si="11"/>
        <v>0</v>
      </c>
      <c r="Y20">
        <f t="shared" si="11"/>
        <v>11</v>
      </c>
      <c r="Z20">
        <f t="shared" si="11"/>
        <v>1532</v>
      </c>
      <c r="AA20">
        <f t="shared" si="11"/>
        <v>-3</v>
      </c>
    </row>
    <row r="21" spans="2:27">
      <c r="B21" t="s">
        <v>12</v>
      </c>
      <c r="C21">
        <v>4713</v>
      </c>
      <c r="D21">
        <v>4610</v>
      </c>
      <c r="E21">
        <v>4640</v>
      </c>
      <c r="F21">
        <v>4382</v>
      </c>
      <c r="G21">
        <v>4437</v>
      </c>
      <c r="H21">
        <v>4393</v>
      </c>
      <c r="I21">
        <v>4468</v>
      </c>
      <c r="K21">
        <f>SUM(C$17:C21)</f>
        <v>24806</v>
      </c>
      <c r="L21">
        <f>SUM(D$17:D21)</f>
        <v>25411</v>
      </c>
      <c r="M21">
        <f>SUM(E$17:E21)</f>
        <v>23260</v>
      </c>
      <c r="N21">
        <f>SUM(F$17:F21)</f>
        <v>23182</v>
      </c>
      <c r="O21">
        <f>SUM(G$17:G21)</f>
        <v>23248</v>
      </c>
      <c r="P21">
        <f>SUM(H$17:H21)</f>
        <v>24725</v>
      </c>
      <c r="Q21">
        <f>SUM(I$17:I21)</f>
        <v>23265</v>
      </c>
      <c r="R21">
        <f t="shared" si="10"/>
        <v>23260</v>
      </c>
      <c r="T21" t="s">
        <v>12</v>
      </c>
      <c r="U21">
        <f t="shared" si="11"/>
        <v>1546</v>
      </c>
      <c r="V21">
        <f t="shared" si="11"/>
        <v>2151</v>
      </c>
      <c r="W21">
        <f t="shared" si="11"/>
        <v>0</v>
      </c>
      <c r="X21">
        <f t="shared" si="11"/>
        <v>-78</v>
      </c>
      <c r="Y21">
        <f t="shared" si="11"/>
        <v>-12</v>
      </c>
      <c r="Z21">
        <f t="shared" si="11"/>
        <v>1465</v>
      </c>
      <c r="AA21">
        <f t="shared" si="11"/>
        <v>5</v>
      </c>
    </row>
    <row r="22" spans="2:27">
      <c r="B22" t="s">
        <v>13</v>
      </c>
      <c r="C22">
        <v>4412</v>
      </c>
      <c r="D22">
        <v>4617</v>
      </c>
      <c r="E22">
        <v>4416</v>
      </c>
      <c r="F22">
        <v>4179</v>
      </c>
      <c r="G22">
        <v>4257</v>
      </c>
      <c r="H22">
        <v>4120</v>
      </c>
      <c r="I22">
        <v>4222</v>
      </c>
      <c r="K22">
        <f>SUM(C$17:C22)</f>
        <v>29218</v>
      </c>
      <c r="L22">
        <f>SUM(D$17:D22)</f>
        <v>30028</v>
      </c>
      <c r="M22">
        <f>SUM(E$17:E22)</f>
        <v>27676</v>
      </c>
      <c r="N22">
        <f>SUM(F$17:F22)</f>
        <v>27361</v>
      </c>
      <c r="O22">
        <f>SUM(G$17:G22)</f>
        <v>27505</v>
      </c>
      <c r="P22">
        <f>SUM(H$17:H22)</f>
        <v>28845</v>
      </c>
      <c r="Q22">
        <f>SUM(I$17:I22)</f>
        <v>27487</v>
      </c>
      <c r="R22">
        <f t="shared" si="10"/>
        <v>27505</v>
      </c>
      <c r="T22" t="s">
        <v>13</v>
      </c>
      <c r="U22">
        <f t="shared" si="11"/>
        <v>1713</v>
      </c>
      <c r="V22">
        <f t="shared" si="11"/>
        <v>2523</v>
      </c>
      <c r="W22">
        <f t="shared" si="11"/>
        <v>171</v>
      </c>
      <c r="X22">
        <f t="shared" si="11"/>
        <v>-144</v>
      </c>
      <c r="Y22">
        <f t="shared" si="11"/>
        <v>0</v>
      </c>
      <c r="Z22">
        <f t="shared" si="11"/>
        <v>1340</v>
      </c>
      <c r="AA22">
        <f t="shared" si="11"/>
        <v>-18</v>
      </c>
    </row>
    <row r="23" spans="2:27">
      <c r="B23" t="s">
        <v>14</v>
      </c>
      <c r="D23">
        <v>4684</v>
      </c>
      <c r="E23">
        <v>4604</v>
      </c>
      <c r="F23">
        <v>4337</v>
      </c>
      <c r="G23">
        <v>4235</v>
      </c>
      <c r="H23">
        <v>4535</v>
      </c>
      <c r="I23">
        <v>4079</v>
      </c>
      <c r="L23">
        <f>SUM(D$17:D23)</f>
        <v>34712</v>
      </c>
      <c r="M23">
        <f>SUM(E$17:E23)</f>
        <v>32280</v>
      </c>
      <c r="N23">
        <f>SUM(F$17:F23)</f>
        <v>31698</v>
      </c>
      <c r="O23">
        <f>SUM(G$17:G23)</f>
        <v>31740</v>
      </c>
      <c r="P23">
        <f>SUM(H$17:H23)</f>
        <v>33380</v>
      </c>
      <c r="Q23">
        <f>SUM(I$17:I23)</f>
        <v>31566</v>
      </c>
      <c r="R23">
        <f t="shared" si="10"/>
        <v>31740</v>
      </c>
      <c r="T23" t="s">
        <v>14</v>
      </c>
      <c r="V23">
        <f t="shared" si="11"/>
        <v>2972</v>
      </c>
      <c r="W23">
        <f t="shared" si="11"/>
        <v>540</v>
      </c>
      <c r="X23">
        <f t="shared" si="11"/>
        <v>-42</v>
      </c>
      <c r="Y23">
        <f t="shared" si="11"/>
        <v>0</v>
      </c>
      <c r="Z23">
        <f t="shared" si="11"/>
        <v>1640</v>
      </c>
      <c r="AA23">
        <f t="shared" si="11"/>
        <v>-174</v>
      </c>
    </row>
    <row r="24" spans="2:27">
      <c r="B24" t="s">
        <v>15</v>
      </c>
      <c r="D24">
        <v>4824</v>
      </c>
      <c r="E24">
        <v>4767</v>
      </c>
      <c r="F24">
        <v>4316</v>
      </c>
      <c r="G24">
        <v>4295</v>
      </c>
      <c r="H24">
        <v>4438</v>
      </c>
      <c r="I24">
        <v>4162</v>
      </c>
      <c r="L24">
        <f>SUM(D$17:D24)</f>
        <v>39536</v>
      </c>
      <c r="M24">
        <f>SUM(E$17:E24)</f>
        <v>37047</v>
      </c>
      <c r="N24">
        <f>SUM(F$17:F24)</f>
        <v>36014</v>
      </c>
      <c r="O24">
        <f>SUM(G$17:G24)</f>
        <v>36035</v>
      </c>
      <c r="P24">
        <f>SUM(H$17:H24)</f>
        <v>37818</v>
      </c>
      <c r="Q24">
        <f>SUM(I$17:I24)</f>
        <v>35728</v>
      </c>
      <c r="R24">
        <f t="shared" si="10"/>
        <v>36035</v>
      </c>
      <c r="T24" t="s">
        <v>15</v>
      </c>
      <c r="V24">
        <f t="shared" si="11"/>
        <v>3501</v>
      </c>
      <c r="W24">
        <f t="shared" si="11"/>
        <v>1012</v>
      </c>
      <c r="X24">
        <f t="shared" si="11"/>
        <v>-21</v>
      </c>
      <c r="Y24">
        <f t="shared" si="11"/>
        <v>0</v>
      </c>
      <c r="Z24">
        <f t="shared" si="11"/>
        <v>1783</v>
      </c>
      <c r="AA24">
        <f t="shared" si="11"/>
        <v>-307</v>
      </c>
    </row>
    <row r="25" spans="2:27">
      <c r="B25" t="s">
        <v>16</v>
      </c>
      <c r="D25">
        <v>4494</v>
      </c>
      <c r="E25">
        <v>4577</v>
      </c>
      <c r="F25">
        <v>4281</v>
      </c>
      <c r="G25">
        <v>4239</v>
      </c>
      <c r="H25">
        <v>4128</v>
      </c>
      <c r="I25">
        <v>4126</v>
      </c>
      <c r="L25">
        <f>SUM(D$17:D25)</f>
        <v>44030</v>
      </c>
      <c r="M25">
        <f>SUM(E$17:E25)</f>
        <v>41624</v>
      </c>
      <c r="N25">
        <f>SUM(F$17:F25)</f>
        <v>40295</v>
      </c>
      <c r="O25">
        <f>SUM(G$17:G25)</f>
        <v>40274</v>
      </c>
      <c r="P25">
        <f>SUM(H$17:H25)</f>
        <v>41946</v>
      </c>
      <c r="Q25">
        <f>SUM(I$17:I25)</f>
        <v>39854</v>
      </c>
      <c r="R25">
        <f t="shared" si="10"/>
        <v>40295</v>
      </c>
      <c r="T25" t="s">
        <v>16</v>
      </c>
      <c r="V25">
        <f t="shared" si="11"/>
        <v>3735</v>
      </c>
      <c r="W25">
        <f t="shared" si="11"/>
        <v>1329</v>
      </c>
      <c r="X25">
        <f t="shared" si="11"/>
        <v>0</v>
      </c>
      <c r="Y25">
        <f t="shared" si="11"/>
        <v>-21</v>
      </c>
      <c r="Z25">
        <f t="shared" si="11"/>
        <v>1651</v>
      </c>
      <c r="AA25">
        <f t="shared" si="11"/>
        <v>-441</v>
      </c>
    </row>
    <row r="26" spans="2:27">
      <c r="B26" t="s">
        <v>17</v>
      </c>
      <c r="D26">
        <v>4895</v>
      </c>
      <c r="E26">
        <v>5001</v>
      </c>
      <c r="F26">
        <v>4489</v>
      </c>
      <c r="G26">
        <v>4440</v>
      </c>
      <c r="H26">
        <v>4369</v>
      </c>
      <c r="I26">
        <v>4279</v>
      </c>
      <c r="L26">
        <f>SUM(D$17:D26)</f>
        <v>48925</v>
      </c>
      <c r="M26">
        <f>SUM(E$17:E26)</f>
        <v>46625</v>
      </c>
      <c r="N26">
        <f>SUM(F$17:F26)</f>
        <v>44784</v>
      </c>
      <c r="O26">
        <f>SUM(G$17:G26)</f>
        <v>44714</v>
      </c>
      <c r="P26">
        <f>SUM(H$17:H26)</f>
        <v>46315</v>
      </c>
      <c r="Q26">
        <f>SUM(I$17:I26)</f>
        <v>44133</v>
      </c>
      <c r="R26">
        <f t="shared" si="10"/>
        <v>44784</v>
      </c>
      <c r="T26" t="s">
        <v>17</v>
      </c>
      <c r="V26">
        <f t="shared" si="11"/>
        <v>4141</v>
      </c>
      <c r="W26">
        <f t="shared" si="11"/>
        <v>1841</v>
      </c>
      <c r="X26">
        <f t="shared" si="11"/>
        <v>0</v>
      </c>
      <c r="Y26">
        <f t="shared" si="11"/>
        <v>-70</v>
      </c>
      <c r="Z26">
        <f t="shared" si="11"/>
        <v>1531</v>
      </c>
      <c r="AA26">
        <f t="shared" si="11"/>
        <v>-651</v>
      </c>
    </row>
    <row r="27" spans="2:27">
      <c r="B27" t="s">
        <v>18</v>
      </c>
      <c r="D27">
        <v>4673</v>
      </c>
      <c r="E27">
        <v>4974</v>
      </c>
      <c r="F27">
        <v>4591</v>
      </c>
      <c r="G27">
        <v>4484</v>
      </c>
      <c r="H27">
        <v>4230</v>
      </c>
      <c r="I27">
        <v>4324</v>
      </c>
      <c r="L27">
        <f>SUM(D$17:D27)</f>
        <v>53598</v>
      </c>
      <c r="M27">
        <f>SUM(E$17:E27)</f>
        <v>51599</v>
      </c>
      <c r="N27">
        <f>SUM(F$17:F27)</f>
        <v>49375</v>
      </c>
      <c r="O27">
        <f>SUM(G$17:G27)</f>
        <v>49198</v>
      </c>
      <c r="P27">
        <f>SUM(H$17:H27)</f>
        <v>50545</v>
      </c>
      <c r="Q27">
        <f>SUM(I$17:I27)</f>
        <v>48457</v>
      </c>
      <c r="R27">
        <f t="shared" si="10"/>
        <v>49375</v>
      </c>
      <c r="T27" t="s">
        <v>18</v>
      </c>
      <c r="V27">
        <f t="shared" si="11"/>
        <v>4223</v>
      </c>
      <c r="W27">
        <f t="shared" si="11"/>
        <v>2224</v>
      </c>
      <c r="X27">
        <f t="shared" si="11"/>
        <v>0</v>
      </c>
      <c r="Y27">
        <f t="shared" si="11"/>
        <v>-177</v>
      </c>
      <c r="Z27">
        <f t="shared" si="11"/>
        <v>1170</v>
      </c>
      <c r="AA27">
        <f t="shared" si="11"/>
        <v>-918</v>
      </c>
    </row>
    <row r="28" spans="2:27">
      <c r="B28" t="s">
        <v>19</v>
      </c>
      <c r="D28">
        <v>5837</v>
      </c>
      <c r="E28">
        <v>5553</v>
      </c>
      <c r="F28">
        <v>5270</v>
      </c>
      <c r="G28">
        <v>4760</v>
      </c>
      <c r="H28">
        <v>4687</v>
      </c>
      <c r="I28">
        <v>4804</v>
      </c>
      <c r="L28">
        <f>SUM(D$17:D28)</f>
        <v>59435</v>
      </c>
      <c r="M28">
        <f>SUM(E$17:E28)</f>
        <v>57152</v>
      </c>
      <c r="N28">
        <f>SUM(F$17:F28)</f>
        <v>54645</v>
      </c>
      <c r="O28">
        <f>SUM(G$17:G28)</f>
        <v>53958</v>
      </c>
      <c r="P28">
        <f>SUM(H$17:H28)</f>
        <v>55232</v>
      </c>
      <c r="Q28">
        <f>SUM(I$17:I28)</f>
        <v>53261</v>
      </c>
      <c r="R28">
        <f t="shared" si="10"/>
        <v>54645</v>
      </c>
      <c r="T28" t="s">
        <v>19</v>
      </c>
      <c r="V28">
        <f t="shared" si="11"/>
        <v>4790</v>
      </c>
      <c r="W28">
        <f t="shared" si="11"/>
        <v>2507</v>
      </c>
      <c r="X28">
        <f t="shared" si="11"/>
        <v>0</v>
      </c>
      <c r="Y28">
        <f t="shared" si="11"/>
        <v>-687</v>
      </c>
      <c r="Z28">
        <f t="shared" si="11"/>
        <v>587</v>
      </c>
      <c r="AA28">
        <f t="shared" si="11"/>
        <v>-1384</v>
      </c>
    </row>
    <row r="31" spans="2:27">
      <c r="B31" s="3" t="s">
        <v>63</v>
      </c>
      <c r="C31" s="3"/>
    </row>
  </sheetData>
  <hyperlinks>
    <hyperlink ref="A1" location="home!A1" display="home" xr:uid="{87A48FDB-4A3E-497E-BEC3-6C5F77C33DF4}"/>
    <hyperlink ref="B31" r:id="rId1" xr:uid="{9435449C-3D6F-46D2-9610-0E8F40E2F08B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1A770-07DD-4443-97C3-846AD58FD915}">
  <dimension ref="A1:AD31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3540</v>
      </c>
      <c r="D2">
        <v>3992</v>
      </c>
      <c r="E2">
        <v>3999</v>
      </c>
      <c r="F2">
        <v>3907</v>
      </c>
      <c r="G2">
        <v>3867</v>
      </c>
      <c r="H2">
        <v>4088</v>
      </c>
      <c r="I2">
        <v>4152</v>
      </c>
      <c r="K2">
        <f>SUM(C$2:C2)</f>
        <v>3540</v>
      </c>
      <c r="L2">
        <f>SUM(D$2:D2)</f>
        <v>3992</v>
      </c>
      <c r="M2">
        <f>SUM(E$2:E2)</f>
        <v>3999</v>
      </c>
      <c r="N2">
        <f>SUM(F$2:F2)</f>
        <v>3907</v>
      </c>
      <c r="O2">
        <f>SUM(G$2:G2)</f>
        <v>3867</v>
      </c>
      <c r="P2">
        <f>SUM(H$2:H2)</f>
        <v>4088</v>
      </c>
      <c r="Q2">
        <f>SUM(I$2:I2)</f>
        <v>4152</v>
      </c>
      <c r="R2">
        <f>MEDIAN(M2:Q2)</f>
        <v>3999</v>
      </c>
      <c r="T2" t="s">
        <v>8</v>
      </c>
      <c r="U2">
        <f t="shared" ref="U2:AA8" si="0">K2-$R2</f>
        <v>-459</v>
      </c>
      <c r="V2">
        <f t="shared" si="0"/>
        <v>-7</v>
      </c>
      <c r="W2">
        <f t="shared" si="0"/>
        <v>0</v>
      </c>
      <c r="X2">
        <f t="shared" si="0"/>
        <v>-92</v>
      </c>
      <c r="Y2">
        <f t="shared" si="0"/>
        <v>-132</v>
      </c>
      <c r="Z2">
        <f t="shared" si="0"/>
        <v>89</v>
      </c>
      <c r="AA2">
        <f t="shared" si="0"/>
        <v>153</v>
      </c>
      <c r="AC2">
        <f>MEDIAN($E2:$I2)</f>
        <v>3999</v>
      </c>
      <c r="AD2">
        <f>MEDIAN(F2:I2)</f>
        <v>3997.5</v>
      </c>
    </row>
    <row r="3" spans="1:30">
      <c r="B3" t="s">
        <v>9</v>
      </c>
      <c r="C3">
        <v>3249</v>
      </c>
      <c r="D3">
        <v>3453</v>
      </c>
      <c r="E3">
        <v>3884</v>
      </c>
      <c r="F3">
        <v>3633</v>
      </c>
      <c r="G3">
        <v>3288</v>
      </c>
      <c r="H3">
        <v>3657</v>
      </c>
      <c r="I3">
        <v>3814</v>
      </c>
      <c r="K3">
        <f>SUM(C$2:C3)</f>
        <v>6789</v>
      </c>
      <c r="L3">
        <f>SUM(D$2:D3)</f>
        <v>7445</v>
      </c>
      <c r="M3">
        <f>SUM(E$2:E3)</f>
        <v>7883</v>
      </c>
      <c r="N3">
        <f>SUM(F$2:F3)</f>
        <v>7540</v>
      </c>
      <c r="O3">
        <f>SUM(G$2:G3)</f>
        <v>7155</v>
      </c>
      <c r="P3">
        <f>SUM(H$2:H3)</f>
        <v>7745</v>
      </c>
      <c r="Q3">
        <f>SUM(I$2:I3)</f>
        <v>7966</v>
      </c>
      <c r="R3">
        <f t="shared" ref="R3:R13" si="1">MEDIAN(M3:Q3)</f>
        <v>7745</v>
      </c>
      <c r="T3" t="s">
        <v>9</v>
      </c>
      <c r="U3">
        <f t="shared" si="0"/>
        <v>-956</v>
      </c>
      <c r="V3">
        <f t="shared" ref="V3:V12" si="2">L3-$R3</f>
        <v>-300</v>
      </c>
      <c r="W3">
        <f t="shared" ref="W3:W12" si="3">M3-$R3</f>
        <v>138</v>
      </c>
      <c r="X3">
        <f t="shared" ref="X3:X12" si="4">N3-$R3</f>
        <v>-205</v>
      </c>
      <c r="Y3">
        <f t="shared" ref="Y3:Y12" si="5">O3-$R3</f>
        <v>-590</v>
      </c>
      <c r="Z3">
        <f t="shared" ref="Z3:Z12" si="6">P3-$R3</f>
        <v>0</v>
      </c>
      <c r="AA3">
        <f t="shared" ref="AA3:AA12" si="7">Q3-$R3</f>
        <v>221</v>
      </c>
      <c r="AC3">
        <f t="shared" ref="AC3:AC13" si="8">MEDIAN($E3:$I3)</f>
        <v>3657</v>
      </c>
      <c r="AD3">
        <f t="shared" ref="AD3:AD13" si="9">MEDIAN(F3:I3)</f>
        <v>3645</v>
      </c>
    </row>
    <row r="4" spans="1:30">
      <c r="B4" t="s">
        <v>10</v>
      </c>
      <c r="C4">
        <v>3661</v>
      </c>
      <c r="D4">
        <v>3630</v>
      </c>
      <c r="E4">
        <v>4317</v>
      </c>
      <c r="F4">
        <v>3899</v>
      </c>
      <c r="G4">
        <v>3778</v>
      </c>
      <c r="H4">
        <v>3974</v>
      </c>
      <c r="I4">
        <v>4180</v>
      </c>
      <c r="K4">
        <f>SUM(C$2:C4)</f>
        <v>10450</v>
      </c>
      <c r="L4">
        <f>SUM(D$2:D4)</f>
        <v>11075</v>
      </c>
      <c r="M4">
        <f>SUM(E$2:E4)</f>
        <v>12200</v>
      </c>
      <c r="N4">
        <f>SUM(F$2:F4)</f>
        <v>11439</v>
      </c>
      <c r="O4">
        <f>SUM(G$2:G4)</f>
        <v>10933</v>
      </c>
      <c r="P4">
        <f>SUM(H$2:H4)</f>
        <v>11719</v>
      </c>
      <c r="Q4">
        <f>SUM(I$2:I4)</f>
        <v>12146</v>
      </c>
      <c r="R4">
        <f t="shared" si="1"/>
        <v>11719</v>
      </c>
      <c r="T4" t="s">
        <v>10</v>
      </c>
      <c r="U4">
        <f t="shared" si="0"/>
        <v>-1269</v>
      </c>
      <c r="V4">
        <f t="shared" si="2"/>
        <v>-644</v>
      </c>
      <c r="W4">
        <f t="shared" si="3"/>
        <v>481</v>
      </c>
      <c r="X4">
        <f t="shared" si="4"/>
        <v>-280</v>
      </c>
      <c r="Y4">
        <f t="shared" si="5"/>
        <v>-786</v>
      </c>
      <c r="Z4">
        <f t="shared" si="6"/>
        <v>0</v>
      </c>
      <c r="AA4">
        <f t="shared" si="7"/>
        <v>427</v>
      </c>
      <c r="AC4">
        <f t="shared" si="8"/>
        <v>3974</v>
      </c>
      <c r="AD4">
        <f t="shared" si="9"/>
        <v>3936.5</v>
      </c>
    </row>
    <row r="5" spans="1:30">
      <c r="B5" t="s">
        <v>11</v>
      </c>
      <c r="C5">
        <v>3385</v>
      </c>
      <c r="D5">
        <v>3497</v>
      </c>
      <c r="E5">
        <v>4025</v>
      </c>
      <c r="F5">
        <v>3758</v>
      </c>
      <c r="G5">
        <v>3750</v>
      </c>
      <c r="H5">
        <v>3989</v>
      </c>
      <c r="I5">
        <v>4062</v>
      </c>
      <c r="K5">
        <f>SUM(C$2:C5)</f>
        <v>13835</v>
      </c>
      <c r="L5">
        <f>SUM(D$2:D5)</f>
        <v>14572</v>
      </c>
      <c r="M5">
        <f>SUM(E$2:E5)</f>
        <v>16225</v>
      </c>
      <c r="N5">
        <f>SUM(F$2:F5)</f>
        <v>15197</v>
      </c>
      <c r="O5">
        <f>SUM(G$2:G5)</f>
        <v>14683</v>
      </c>
      <c r="P5">
        <f>SUM(H$2:H5)</f>
        <v>15708</v>
      </c>
      <c r="Q5">
        <f>SUM(I$2:I5)</f>
        <v>16208</v>
      </c>
      <c r="R5">
        <f t="shared" si="1"/>
        <v>15708</v>
      </c>
      <c r="T5" t="s">
        <v>11</v>
      </c>
      <c r="U5">
        <f t="shared" si="0"/>
        <v>-1873</v>
      </c>
      <c r="V5">
        <f t="shared" si="2"/>
        <v>-1136</v>
      </c>
      <c r="W5">
        <f t="shared" si="3"/>
        <v>517</v>
      </c>
      <c r="X5">
        <f t="shared" si="4"/>
        <v>-511</v>
      </c>
      <c r="Y5">
        <f t="shared" si="5"/>
        <v>-1025</v>
      </c>
      <c r="Z5">
        <f t="shared" si="6"/>
        <v>0</v>
      </c>
      <c r="AA5">
        <f t="shared" si="7"/>
        <v>500</v>
      </c>
      <c r="AC5">
        <f t="shared" si="8"/>
        <v>3989</v>
      </c>
      <c r="AD5">
        <f t="shared" si="9"/>
        <v>3873.5</v>
      </c>
    </row>
    <row r="6" spans="1:30">
      <c r="B6" t="s">
        <v>12</v>
      </c>
      <c r="C6">
        <v>3677</v>
      </c>
      <c r="D6">
        <v>3792</v>
      </c>
      <c r="E6">
        <v>4090</v>
      </c>
      <c r="F6">
        <v>3876</v>
      </c>
      <c r="G6">
        <v>3735</v>
      </c>
      <c r="H6">
        <v>4113</v>
      </c>
      <c r="I6">
        <v>4338</v>
      </c>
      <c r="K6">
        <f>SUM(C$2:C6)</f>
        <v>17512</v>
      </c>
      <c r="L6">
        <f>SUM(D$2:D6)</f>
        <v>18364</v>
      </c>
      <c r="M6">
        <f>SUM(E$2:E6)</f>
        <v>20315</v>
      </c>
      <c r="N6">
        <f>SUM(F$2:F6)</f>
        <v>19073</v>
      </c>
      <c r="O6">
        <f>SUM(G$2:G6)</f>
        <v>18418</v>
      </c>
      <c r="P6">
        <f>SUM(H$2:H6)</f>
        <v>19821</v>
      </c>
      <c r="Q6">
        <f>SUM(I$2:I6)</f>
        <v>20546</v>
      </c>
      <c r="R6">
        <f t="shared" si="1"/>
        <v>19821</v>
      </c>
      <c r="T6" t="s">
        <v>12</v>
      </c>
      <c r="U6">
        <f t="shared" si="0"/>
        <v>-2309</v>
      </c>
      <c r="V6">
        <f t="shared" si="2"/>
        <v>-1457</v>
      </c>
      <c r="W6">
        <f t="shared" si="3"/>
        <v>494</v>
      </c>
      <c r="X6">
        <f t="shared" si="4"/>
        <v>-748</v>
      </c>
      <c r="Y6">
        <f t="shared" si="5"/>
        <v>-1403</v>
      </c>
      <c r="Z6">
        <f t="shared" si="6"/>
        <v>0</v>
      </c>
      <c r="AA6">
        <f t="shared" si="7"/>
        <v>725</v>
      </c>
      <c r="AC6">
        <f t="shared" si="8"/>
        <v>4090</v>
      </c>
      <c r="AD6">
        <f t="shared" si="9"/>
        <v>3994.5</v>
      </c>
    </row>
    <row r="7" spans="1:30">
      <c r="B7" t="s">
        <v>13</v>
      </c>
      <c r="C7">
        <v>3687</v>
      </c>
      <c r="D7">
        <v>3897</v>
      </c>
      <c r="E7">
        <v>4318</v>
      </c>
      <c r="F7">
        <v>3858</v>
      </c>
      <c r="G7">
        <v>3817</v>
      </c>
      <c r="H7">
        <v>4051</v>
      </c>
      <c r="I7">
        <v>4421</v>
      </c>
      <c r="K7">
        <f>SUM(C$2:C7)</f>
        <v>21199</v>
      </c>
      <c r="L7">
        <f>SUM(D$2:D7)</f>
        <v>22261</v>
      </c>
      <c r="M7">
        <f>SUM(E$2:E7)</f>
        <v>24633</v>
      </c>
      <c r="N7">
        <f>SUM(F$2:F7)</f>
        <v>22931</v>
      </c>
      <c r="O7">
        <f>SUM(G$2:G7)</f>
        <v>22235</v>
      </c>
      <c r="P7">
        <f>SUM(H$2:H7)</f>
        <v>23872</v>
      </c>
      <c r="Q7">
        <f>SUM(I$2:I7)</f>
        <v>24967</v>
      </c>
      <c r="R7">
        <f t="shared" si="1"/>
        <v>23872</v>
      </c>
      <c r="T7" t="s">
        <v>13</v>
      </c>
      <c r="U7">
        <f t="shared" si="0"/>
        <v>-2673</v>
      </c>
      <c r="V7">
        <f t="shared" si="2"/>
        <v>-1611</v>
      </c>
      <c r="W7">
        <f t="shared" si="3"/>
        <v>761</v>
      </c>
      <c r="X7">
        <f t="shared" si="4"/>
        <v>-941</v>
      </c>
      <c r="Y7">
        <f t="shared" si="5"/>
        <v>-1637</v>
      </c>
      <c r="Z7">
        <f t="shared" si="6"/>
        <v>0</v>
      </c>
      <c r="AA7">
        <f t="shared" si="7"/>
        <v>1095</v>
      </c>
      <c r="AC7">
        <f t="shared" si="8"/>
        <v>4051</v>
      </c>
      <c r="AD7">
        <f t="shared" si="9"/>
        <v>3954.5</v>
      </c>
    </row>
    <row r="8" spans="1:30">
      <c r="B8" t="s">
        <v>14</v>
      </c>
      <c r="C8">
        <v>3953</v>
      </c>
      <c r="D8">
        <v>4041</v>
      </c>
      <c r="E8">
        <v>4336</v>
      </c>
      <c r="F8">
        <v>4184</v>
      </c>
      <c r="G8">
        <v>4128</v>
      </c>
      <c r="H8">
        <v>4222</v>
      </c>
      <c r="I8">
        <v>4615</v>
      </c>
      <c r="K8">
        <f>SUM(C$2:C8)</f>
        <v>25152</v>
      </c>
      <c r="L8">
        <f>SUM(D$2:D8)</f>
        <v>26302</v>
      </c>
      <c r="M8">
        <f>SUM(E$2:E8)</f>
        <v>28969</v>
      </c>
      <c r="N8">
        <f>SUM(F$2:F8)</f>
        <v>27115</v>
      </c>
      <c r="O8">
        <f>SUM(G$2:G8)</f>
        <v>26363</v>
      </c>
      <c r="P8">
        <f>SUM(H$2:H8)</f>
        <v>28094</v>
      </c>
      <c r="Q8">
        <f>SUM(I$2:I8)</f>
        <v>29582</v>
      </c>
      <c r="R8">
        <f t="shared" si="1"/>
        <v>28094</v>
      </c>
      <c r="T8" t="s">
        <v>14</v>
      </c>
      <c r="U8">
        <f t="shared" si="0"/>
        <v>-2942</v>
      </c>
      <c r="V8">
        <f t="shared" si="2"/>
        <v>-1792</v>
      </c>
      <c r="W8">
        <f t="shared" si="3"/>
        <v>875</v>
      </c>
      <c r="X8">
        <f t="shared" si="4"/>
        <v>-979</v>
      </c>
      <c r="Y8">
        <f t="shared" si="5"/>
        <v>-1731</v>
      </c>
      <c r="Z8">
        <f t="shared" si="6"/>
        <v>0</v>
      </c>
      <c r="AA8">
        <f t="shared" si="7"/>
        <v>1488</v>
      </c>
      <c r="AC8">
        <f t="shared" si="8"/>
        <v>4222</v>
      </c>
      <c r="AD8">
        <f t="shared" si="9"/>
        <v>4203</v>
      </c>
    </row>
    <row r="9" spans="1:30">
      <c r="B9" t="s">
        <v>15</v>
      </c>
      <c r="D9">
        <v>4067</v>
      </c>
      <c r="E9">
        <v>4425</v>
      </c>
      <c r="F9">
        <v>4193</v>
      </c>
      <c r="G9">
        <v>4122</v>
      </c>
      <c r="H9">
        <v>4351</v>
      </c>
      <c r="I9">
        <v>4559</v>
      </c>
      <c r="L9">
        <f>SUM(D$2:D9)</f>
        <v>30369</v>
      </c>
      <c r="M9">
        <f>SUM(E$2:E9)</f>
        <v>33394</v>
      </c>
      <c r="N9">
        <f>SUM(F$2:F9)</f>
        <v>31308</v>
      </c>
      <c r="O9">
        <f>SUM(G$2:G9)</f>
        <v>30485</v>
      </c>
      <c r="P9">
        <f>SUM(H$2:H9)</f>
        <v>32445</v>
      </c>
      <c r="Q9">
        <f>SUM(I$2:I9)</f>
        <v>34141</v>
      </c>
      <c r="R9">
        <f t="shared" si="1"/>
        <v>32445</v>
      </c>
      <c r="T9" t="s">
        <v>15</v>
      </c>
      <c r="V9">
        <f t="shared" si="2"/>
        <v>-2076</v>
      </c>
      <c r="W9">
        <f t="shared" si="3"/>
        <v>949</v>
      </c>
      <c r="X9">
        <f t="shared" si="4"/>
        <v>-1137</v>
      </c>
      <c r="Y9">
        <f t="shared" si="5"/>
        <v>-1960</v>
      </c>
      <c r="Z9">
        <f t="shared" si="6"/>
        <v>0</v>
      </c>
      <c r="AA9">
        <f t="shared" si="7"/>
        <v>1696</v>
      </c>
      <c r="AC9">
        <f t="shared" si="8"/>
        <v>4351</v>
      </c>
      <c r="AD9">
        <f t="shared" si="9"/>
        <v>4272</v>
      </c>
    </row>
    <row r="10" spans="1:30">
      <c r="B10" t="s">
        <v>16</v>
      </c>
      <c r="D10">
        <v>3905</v>
      </c>
      <c r="E10">
        <v>4372</v>
      </c>
      <c r="F10">
        <v>3955</v>
      </c>
      <c r="G10">
        <v>4052</v>
      </c>
      <c r="H10">
        <v>3944</v>
      </c>
      <c r="I10">
        <v>4204</v>
      </c>
      <c r="L10">
        <f>SUM(D$2:D10)</f>
        <v>34274</v>
      </c>
      <c r="M10">
        <f>SUM(E$2:E10)</f>
        <v>37766</v>
      </c>
      <c r="N10">
        <f>SUM(F$2:F10)</f>
        <v>35263</v>
      </c>
      <c r="O10">
        <f>SUM(G$2:G10)</f>
        <v>34537</v>
      </c>
      <c r="P10">
        <f>SUM(H$2:H10)</f>
        <v>36389</v>
      </c>
      <c r="Q10">
        <f>SUM(I$2:I10)</f>
        <v>38345</v>
      </c>
      <c r="R10">
        <f t="shared" si="1"/>
        <v>36389</v>
      </c>
      <c r="T10" t="s">
        <v>16</v>
      </c>
      <c r="V10">
        <f t="shared" si="2"/>
        <v>-2115</v>
      </c>
      <c r="W10">
        <f t="shared" si="3"/>
        <v>1377</v>
      </c>
      <c r="X10">
        <f t="shared" si="4"/>
        <v>-1126</v>
      </c>
      <c r="Y10">
        <f t="shared" si="5"/>
        <v>-1852</v>
      </c>
      <c r="Z10">
        <f t="shared" si="6"/>
        <v>0</v>
      </c>
      <c r="AA10">
        <f t="shared" si="7"/>
        <v>1956</v>
      </c>
      <c r="AC10">
        <f t="shared" si="8"/>
        <v>4052</v>
      </c>
      <c r="AD10">
        <f t="shared" si="9"/>
        <v>4003.5</v>
      </c>
    </row>
    <row r="11" spans="1:30">
      <c r="B11" t="s">
        <v>17</v>
      </c>
      <c r="D11">
        <v>3841</v>
      </c>
      <c r="E11">
        <v>4170</v>
      </c>
      <c r="F11">
        <v>3926</v>
      </c>
      <c r="G11">
        <v>3848</v>
      </c>
      <c r="H11">
        <v>3915</v>
      </c>
      <c r="I11">
        <v>4275</v>
      </c>
      <c r="L11">
        <f>SUM(D$2:D11)</f>
        <v>38115</v>
      </c>
      <c r="M11">
        <f>SUM(E$2:E11)</f>
        <v>41936</v>
      </c>
      <c r="N11">
        <f>SUM(F$2:F11)</f>
        <v>39189</v>
      </c>
      <c r="O11">
        <f>SUM(G$2:G11)</f>
        <v>38385</v>
      </c>
      <c r="P11">
        <f>SUM(H$2:H11)</f>
        <v>40304</v>
      </c>
      <c r="Q11">
        <f>SUM(I$2:I11)</f>
        <v>42620</v>
      </c>
      <c r="R11">
        <f t="shared" si="1"/>
        <v>40304</v>
      </c>
      <c r="T11" t="s">
        <v>17</v>
      </c>
      <c r="V11">
        <f t="shared" si="2"/>
        <v>-2189</v>
      </c>
      <c r="W11">
        <f t="shared" si="3"/>
        <v>1632</v>
      </c>
      <c r="X11">
        <f t="shared" si="4"/>
        <v>-1115</v>
      </c>
      <c r="Y11">
        <f t="shared" si="5"/>
        <v>-1919</v>
      </c>
      <c r="Z11">
        <f t="shared" si="6"/>
        <v>0</v>
      </c>
      <c r="AA11">
        <f t="shared" si="7"/>
        <v>2316</v>
      </c>
      <c r="AC11">
        <f t="shared" si="8"/>
        <v>3926</v>
      </c>
      <c r="AD11">
        <f t="shared" si="9"/>
        <v>3920.5</v>
      </c>
    </row>
    <row r="12" spans="1:30">
      <c r="B12" t="s">
        <v>18</v>
      </c>
      <c r="D12">
        <v>3450</v>
      </c>
      <c r="E12">
        <v>3928</v>
      </c>
      <c r="F12">
        <v>3608</v>
      </c>
      <c r="G12">
        <v>3649</v>
      </c>
      <c r="H12">
        <v>3719</v>
      </c>
      <c r="I12">
        <v>3878</v>
      </c>
      <c r="L12">
        <f>SUM(D$2:D12)</f>
        <v>41565</v>
      </c>
      <c r="M12">
        <f>SUM(E$2:E12)</f>
        <v>45864</v>
      </c>
      <c r="N12">
        <f>SUM(F$2:F12)</f>
        <v>42797</v>
      </c>
      <c r="O12">
        <f>SUM(G$2:G12)</f>
        <v>42034</v>
      </c>
      <c r="P12">
        <f>SUM(H$2:H12)</f>
        <v>44023</v>
      </c>
      <c r="Q12">
        <f>SUM(I$2:I12)</f>
        <v>46498</v>
      </c>
      <c r="R12">
        <f t="shared" si="1"/>
        <v>44023</v>
      </c>
      <c r="T12" t="s">
        <v>18</v>
      </c>
      <c r="V12">
        <f t="shared" si="2"/>
        <v>-2458</v>
      </c>
      <c r="W12">
        <f t="shared" si="3"/>
        <v>1841</v>
      </c>
      <c r="X12">
        <f t="shared" si="4"/>
        <v>-1226</v>
      </c>
      <c r="Y12">
        <f t="shared" si="5"/>
        <v>-1989</v>
      </c>
      <c r="Z12">
        <f t="shared" si="6"/>
        <v>0</v>
      </c>
      <c r="AA12">
        <f t="shared" si="7"/>
        <v>2475</v>
      </c>
      <c r="AC12">
        <f t="shared" si="8"/>
        <v>3719</v>
      </c>
      <c r="AD12">
        <f t="shared" si="9"/>
        <v>3684</v>
      </c>
    </row>
    <row r="13" spans="1:30">
      <c r="B13" t="s">
        <v>19</v>
      </c>
      <c r="D13">
        <v>3368</v>
      </c>
      <c r="E13">
        <v>3730</v>
      </c>
      <c r="F13">
        <v>3666</v>
      </c>
      <c r="G13">
        <v>3579</v>
      </c>
      <c r="H13">
        <v>3554</v>
      </c>
      <c r="I13">
        <v>3823</v>
      </c>
      <c r="L13">
        <f>SUM(D$2:D13)</f>
        <v>44933</v>
      </c>
      <c r="M13">
        <f>SUM(E$2:E13)</f>
        <v>49594</v>
      </c>
      <c r="N13">
        <f>SUM(F$2:F13)</f>
        <v>46463</v>
      </c>
      <c r="O13">
        <f>SUM(G$2:G13)</f>
        <v>45613</v>
      </c>
      <c r="P13">
        <f>SUM(H$2:H13)</f>
        <v>47577</v>
      </c>
      <c r="Q13">
        <f>SUM(I$2:I13)</f>
        <v>50321</v>
      </c>
      <c r="R13">
        <f t="shared" si="1"/>
        <v>47577</v>
      </c>
      <c r="T13" t="s">
        <v>19</v>
      </c>
      <c r="V13">
        <f t="shared" ref="V13:AA13" si="10">L13-$R13</f>
        <v>-2644</v>
      </c>
      <c r="W13">
        <f t="shared" si="10"/>
        <v>2017</v>
      </c>
      <c r="X13">
        <f t="shared" si="10"/>
        <v>-1114</v>
      </c>
      <c r="Y13">
        <f t="shared" si="10"/>
        <v>-1964</v>
      </c>
      <c r="Z13">
        <f t="shared" si="10"/>
        <v>0</v>
      </c>
      <c r="AA13">
        <f t="shared" si="10"/>
        <v>2744</v>
      </c>
      <c r="AC13">
        <f t="shared" si="8"/>
        <v>3666</v>
      </c>
      <c r="AD13">
        <f t="shared" si="9"/>
        <v>3622.5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5656</v>
      </c>
      <c r="D17">
        <v>5820</v>
      </c>
      <c r="E17">
        <v>5059</v>
      </c>
      <c r="F17">
        <v>4690</v>
      </c>
      <c r="G17">
        <v>5128</v>
      </c>
      <c r="H17">
        <v>4910</v>
      </c>
      <c r="I17">
        <v>5492</v>
      </c>
      <c r="K17">
        <f>SUM(C$17:C17)</f>
        <v>5656</v>
      </c>
      <c r="L17">
        <f>SUM(D$17:D17)</f>
        <v>5820</v>
      </c>
      <c r="M17">
        <f>SUM(E$17:E17)</f>
        <v>5059</v>
      </c>
      <c r="N17">
        <f>SUM(F$17:F17)</f>
        <v>4690</v>
      </c>
      <c r="O17">
        <f>SUM(G$17:G17)</f>
        <v>5128</v>
      </c>
      <c r="P17">
        <f>SUM(H$17:H17)</f>
        <v>4910</v>
      </c>
      <c r="Q17">
        <f>SUM(I$17:I17)</f>
        <v>5492</v>
      </c>
      <c r="R17">
        <f t="shared" ref="R17:R28" si="11">MEDIAN(M17:Q17)</f>
        <v>5059</v>
      </c>
      <c r="T17" t="s">
        <v>8</v>
      </c>
      <c r="U17">
        <f t="shared" ref="U17:AA28" si="12">K17-$R17</f>
        <v>597</v>
      </c>
      <c r="V17">
        <f t="shared" si="12"/>
        <v>761</v>
      </c>
      <c r="W17">
        <f t="shared" si="12"/>
        <v>0</v>
      </c>
      <c r="X17">
        <f t="shared" si="12"/>
        <v>-369</v>
      </c>
      <c r="Y17">
        <f t="shared" si="12"/>
        <v>69</v>
      </c>
      <c r="Z17">
        <f t="shared" si="12"/>
        <v>-149</v>
      </c>
      <c r="AA17">
        <f t="shared" si="12"/>
        <v>433</v>
      </c>
    </row>
    <row r="18" spans="2:27">
      <c r="B18" t="s">
        <v>9</v>
      </c>
      <c r="C18">
        <v>4621</v>
      </c>
      <c r="D18">
        <v>5079</v>
      </c>
      <c r="E18">
        <v>4452</v>
      </c>
      <c r="F18">
        <v>4520</v>
      </c>
      <c r="G18">
        <v>4390</v>
      </c>
      <c r="H18">
        <v>4608</v>
      </c>
      <c r="I18">
        <v>4449</v>
      </c>
      <c r="K18">
        <f>SUM(C$17:C18)</f>
        <v>10277</v>
      </c>
      <c r="L18">
        <f>SUM(D$17:D18)</f>
        <v>10899</v>
      </c>
      <c r="M18">
        <f>SUM(E$17:E18)</f>
        <v>9511</v>
      </c>
      <c r="N18">
        <f>SUM(F$17:F18)</f>
        <v>9210</v>
      </c>
      <c r="O18">
        <f>SUM(G$17:G18)</f>
        <v>9518</v>
      </c>
      <c r="P18">
        <f>SUM(H$17:H18)</f>
        <v>9518</v>
      </c>
      <c r="Q18">
        <f>SUM(I$17:I18)</f>
        <v>9941</v>
      </c>
      <c r="R18">
        <f t="shared" si="11"/>
        <v>9518</v>
      </c>
      <c r="T18" t="s">
        <v>9</v>
      </c>
      <c r="U18">
        <f t="shared" si="12"/>
        <v>759</v>
      </c>
      <c r="V18">
        <f t="shared" si="12"/>
        <v>1381</v>
      </c>
      <c r="W18">
        <f t="shared" si="12"/>
        <v>-7</v>
      </c>
      <c r="X18">
        <f t="shared" si="12"/>
        <v>-308</v>
      </c>
      <c r="Y18">
        <f t="shared" si="12"/>
        <v>0</v>
      </c>
      <c r="Z18">
        <f t="shared" si="12"/>
        <v>0</v>
      </c>
      <c r="AA18">
        <f t="shared" si="12"/>
        <v>423</v>
      </c>
    </row>
    <row r="19" spans="2:27">
      <c r="B19" t="s">
        <v>10</v>
      </c>
      <c r="C19">
        <v>4868</v>
      </c>
      <c r="D19">
        <v>5514</v>
      </c>
      <c r="E19">
        <v>4672</v>
      </c>
      <c r="F19">
        <v>4883</v>
      </c>
      <c r="G19">
        <v>4853</v>
      </c>
      <c r="H19">
        <v>5395</v>
      </c>
      <c r="I19">
        <v>4602</v>
      </c>
      <c r="K19">
        <f>SUM(C$17:C19)</f>
        <v>15145</v>
      </c>
      <c r="L19">
        <f>SUM(D$17:D19)</f>
        <v>16413</v>
      </c>
      <c r="M19">
        <f>SUM(E$17:E19)</f>
        <v>14183</v>
      </c>
      <c r="N19">
        <f>SUM(F$17:F19)</f>
        <v>14093</v>
      </c>
      <c r="O19">
        <f>SUM(G$17:G19)</f>
        <v>14371</v>
      </c>
      <c r="P19">
        <f>SUM(H$17:H19)</f>
        <v>14913</v>
      </c>
      <c r="Q19">
        <f>SUM(I$17:I19)</f>
        <v>14543</v>
      </c>
      <c r="R19">
        <f t="shared" si="11"/>
        <v>14371</v>
      </c>
      <c r="T19" t="s">
        <v>10</v>
      </c>
      <c r="U19">
        <f t="shared" si="12"/>
        <v>774</v>
      </c>
      <c r="V19">
        <f t="shared" si="12"/>
        <v>2042</v>
      </c>
      <c r="W19">
        <f t="shared" si="12"/>
        <v>-188</v>
      </c>
      <c r="X19">
        <f t="shared" si="12"/>
        <v>-278</v>
      </c>
      <c r="Y19">
        <f t="shared" si="12"/>
        <v>0</v>
      </c>
      <c r="Z19">
        <f t="shared" si="12"/>
        <v>542</v>
      </c>
      <c r="AA19">
        <f t="shared" si="12"/>
        <v>172</v>
      </c>
    </row>
    <row r="20" spans="2:27">
      <c r="B20" t="s">
        <v>11</v>
      </c>
      <c r="C20">
        <v>5059</v>
      </c>
      <c r="D20">
        <v>5419</v>
      </c>
      <c r="E20">
        <v>4473</v>
      </c>
      <c r="F20">
        <v>4869</v>
      </c>
      <c r="G20">
        <v>4396</v>
      </c>
      <c r="H20">
        <v>4794</v>
      </c>
      <c r="I20">
        <v>4412</v>
      </c>
      <c r="K20">
        <f>SUM(C$17:C20)</f>
        <v>20204</v>
      </c>
      <c r="L20">
        <f>SUM(D$17:D20)</f>
        <v>21832</v>
      </c>
      <c r="M20">
        <f>SUM(E$17:E20)</f>
        <v>18656</v>
      </c>
      <c r="N20">
        <f>SUM(F$17:F20)</f>
        <v>18962</v>
      </c>
      <c r="O20">
        <f>SUM(G$17:G20)</f>
        <v>18767</v>
      </c>
      <c r="P20">
        <f>SUM(H$17:H20)</f>
        <v>19707</v>
      </c>
      <c r="Q20">
        <f>SUM(I$17:I20)</f>
        <v>18955</v>
      </c>
      <c r="R20">
        <f t="shared" si="11"/>
        <v>18955</v>
      </c>
      <c r="T20" t="s">
        <v>11</v>
      </c>
      <c r="U20">
        <f t="shared" si="12"/>
        <v>1249</v>
      </c>
      <c r="V20">
        <f t="shared" si="12"/>
        <v>2877</v>
      </c>
      <c r="W20">
        <f t="shared" si="12"/>
        <v>-299</v>
      </c>
      <c r="X20">
        <f t="shared" si="12"/>
        <v>7</v>
      </c>
      <c r="Y20">
        <f t="shared" si="12"/>
        <v>-188</v>
      </c>
      <c r="Z20">
        <f t="shared" si="12"/>
        <v>752</v>
      </c>
      <c r="AA20">
        <f t="shared" si="12"/>
        <v>0</v>
      </c>
    </row>
    <row r="21" spans="2:27">
      <c r="B21" t="s">
        <v>12</v>
      </c>
      <c r="C21">
        <v>4955</v>
      </c>
      <c r="D21">
        <v>5042</v>
      </c>
      <c r="E21">
        <v>4655</v>
      </c>
      <c r="F21">
        <v>4620</v>
      </c>
      <c r="G21">
        <v>4361</v>
      </c>
      <c r="H21">
        <v>4247</v>
      </c>
      <c r="I21">
        <v>4521</v>
      </c>
      <c r="K21">
        <f>SUM(C$17:C21)</f>
        <v>25159</v>
      </c>
      <c r="L21">
        <f>SUM(D$17:D21)</f>
        <v>26874</v>
      </c>
      <c r="M21">
        <f>SUM(E$17:E21)</f>
        <v>23311</v>
      </c>
      <c r="N21">
        <f>SUM(F$17:F21)</f>
        <v>23582</v>
      </c>
      <c r="O21">
        <f>SUM(G$17:G21)</f>
        <v>23128</v>
      </c>
      <c r="P21">
        <f>SUM(H$17:H21)</f>
        <v>23954</v>
      </c>
      <c r="Q21">
        <f>SUM(I$17:I21)</f>
        <v>23476</v>
      </c>
      <c r="R21">
        <f t="shared" si="11"/>
        <v>23476</v>
      </c>
      <c r="T21" t="s">
        <v>12</v>
      </c>
      <c r="U21">
        <f t="shared" si="12"/>
        <v>1683</v>
      </c>
      <c r="V21">
        <f t="shared" si="12"/>
        <v>3398</v>
      </c>
      <c r="W21">
        <f t="shared" si="12"/>
        <v>-165</v>
      </c>
      <c r="X21">
        <f t="shared" si="12"/>
        <v>106</v>
      </c>
      <c r="Y21">
        <f t="shared" si="12"/>
        <v>-348</v>
      </c>
      <c r="Z21">
        <f t="shared" si="12"/>
        <v>478</v>
      </c>
      <c r="AA21">
        <f t="shared" si="12"/>
        <v>0</v>
      </c>
    </row>
    <row r="22" spans="2:27">
      <c r="B22" t="s">
        <v>13</v>
      </c>
      <c r="C22">
        <v>4698</v>
      </c>
      <c r="D22">
        <v>4519</v>
      </c>
      <c r="E22">
        <v>4377</v>
      </c>
      <c r="F22">
        <v>4356</v>
      </c>
      <c r="G22">
        <v>4104</v>
      </c>
      <c r="H22">
        <v>4051</v>
      </c>
      <c r="I22">
        <v>4314</v>
      </c>
      <c r="K22">
        <f>SUM(C$17:C22)</f>
        <v>29857</v>
      </c>
      <c r="L22">
        <f>SUM(D$17:D22)</f>
        <v>31393</v>
      </c>
      <c r="M22">
        <f>SUM(E$17:E22)</f>
        <v>27688</v>
      </c>
      <c r="N22">
        <f>SUM(F$17:F22)</f>
        <v>27938</v>
      </c>
      <c r="O22">
        <f>SUM(G$17:G22)</f>
        <v>27232</v>
      </c>
      <c r="P22">
        <f>SUM(H$17:H22)</f>
        <v>28005</v>
      </c>
      <c r="Q22">
        <f>SUM(I$17:I22)</f>
        <v>27790</v>
      </c>
      <c r="R22">
        <f t="shared" si="11"/>
        <v>27790</v>
      </c>
      <c r="T22" t="s">
        <v>13</v>
      </c>
      <c r="U22">
        <f t="shared" si="12"/>
        <v>2067</v>
      </c>
      <c r="V22">
        <f t="shared" si="12"/>
        <v>3603</v>
      </c>
      <c r="W22">
        <f t="shared" si="12"/>
        <v>-102</v>
      </c>
      <c r="X22">
        <f t="shared" si="12"/>
        <v>148</v>
      </c>
      <c r="Y22">
        <f t="shared" si="12"/>
        <v>-558</v>
      </c>
      <c r="Z22">
        <f t="shared" si="12"/>
        <v>215</v>
      </c>
      <c r="AA22">
        <f t="shared" si="12"/>
        <v>0</v>
      </c>
    </row>
    <row r="23" spans="2:27">
      <c r="B23" t="s">
        <v>14</v>
      </c>
      <c r="C23">
        <v>4333</v>
      </c>
      <c r="D23">
        <v>4830</v>
      </c>
      <c r="E23">
        <v>4693</v>
      </c>
      <c r="F23">
        <v>4333</v>
      </c>
      <c r="G23">
        <v>4309</v>
      </c>
      <c r="H23">
        <v>4503</v>
      </c>
      <c r="I23">
        <v>4114</v>
      </c>
      <c r="K23">
        <f>SUM(C$17:C23)</f>
        <v>34190</v>
      </c>
      <c r="L23">
        <f>SUM(D$17:D23)</f>
        <v>36223</v>
      </c>
      <c r="M23">
        <f>SUM(E$17:E23)</f>
        <v>32381</v>
      </c>
      <c r="N23">
        <f>SUM(F$17:F23)</f>
        <v>32271</v>
      </c>
      <c r="O23">
        <f>SUM(G$17:G23)</f>
        <v>31541</v>
      </c>
      <c r="P23">
        <f>SUM(H$17:H23)</f>
        <v>32508</v>
      </c>
      <c r="Q23">
        <f>SUM(I$17:I23)</f>
        <v>31904</v>
      </c>
      <c r="R23">
        <f t="shared" si="11"/>
        <v>32271</v>
      </c>
      <c r="T23" t="s">
        <v>14</v>
      </c>
      <c r="U23">
        <f t="shared" si="12"/>
        <v>1919</v>
      </c>
      <c r="V23">
        <f t="shared" si="12"/>
        <v>3952</v>
      </c>
      <c r="W23">
        <f t="shared" si="12"/>
        <v>110</v>
      </c>
      <c r="X23">
        <f t="shared" si="12"/>
        <v>0</v>
      </c>
      <c r="Y23">
        <f t="shared" si="12"/>
        <v>-730</v>
      </c>
      <c r="Z23">
        <f t="shared" si="12"/>
        <v>237</v>
      </c>
      <c r="AA23">
        <f t="shared" si="12"/>
        <v>-367</v>
      </c>
    </row>
    <row r="24" spans="2:27">
      <c r="B24" t="s">
        <v>15</v>
      </c>
      <c r="D24">
        <v>5032</v>
      </c>
      <c r="E24">
        <v>4753</v>
      </c>
      <c r="F24">
        <v>4366</v>
      </c>
      <c r="G24">
        <v>4216</v>
      </c>
      <c r="H24">
        <v>4248</v>
      </c>
      <c r="I24">
        <v>4213</v>
      </c>
      <c r="L24">
        <f>SUM(D$17:D24)</f>
        <v>41255</v>
      </c>
      <c r="M24">
        <f>SUM(E$17:E24)</f>
        <v>37134</v>
      </c>
      <c r="N24">
        <f>SUM(F$17:F24)</f>
        <v>36637</v>
      </c>
      <c r="O24">
        <f>SUM(G$17:G24)</f>
        <v>35757</v>
      </c>
      <c r="P24">
        <f>SUM(H$17:H24)</f>
        <v>36756</v>
      </c>
      <c r="Q24">
        <f>SUM(I$17:I24)</f>
        <v>36117</v>
      </c>
      <c r="R24">
        <f t="shared" si="11"/>
        <v>36637</v>
      </c>
      <c r="T24" t="s">
        <v>15</v>
      </c>
      <c r="V24">
        <f t="shared" si="12"/>
        <v>4618</v>
      </c>
      <c r="W24">
        <f t="shared" si="12"/>
        <v>497</v>
      </c>
      <c r="X24">
        <f t="shared" si="12"/>
        <v>0</v>
      </c>
      <c r="Y24">
        <f t="shared" si="12"/>
        <v>-880</v>
      </c>
      <c r="Z24">
        <f t="shared" si="12"/>
        <v>119</v>
      </c>
      <c r="AA24">
        <f t="shared" si="12"/>
        <v>-520</v>
      </c>
    </row>
    <row r="25" spans="2:27">
      <c r="B25" t="s">
        <v>16</v>
      </c>
      <c r="D25">
        <v>5038</v>
      </c>
      <c r="E25">
        <v>4738</v>
      </c>
      <c r="F25">
        <v>4508</v>
      </c>
      <c r="G25">
        <v>4334</v>
      </c>
      <c r="H25">
        <v>4143</v>
      </c>
      <c r="I25">
        <v>4201</v>
      </c>
      <c r="L25">
        <f>SUM(D$17:D25)</f>
        <v>46293</v>
      </c>
      <c r="M25">
        <f>SUM(E$17:E25)</f>
        <v>41872</v>
      </c>
      <c r="N25">
        <f>SUM(F$17:F25)</f>
        <v>41145</v>
      </c>
      <c r="O25">
        <f>SUM(G$17:G25)</f>
        <v>40091</v>
      </c>
      <c r="P25">
        <f>SUM(H$17:H25)</f>
        <v>40899</v>
      </c>
      <c r="Q25">
        <f>SUM(I$17:I25)</f>
        <v>40318</v>
      </c>
      <c r="R25">
        <f t="shared" si="11"/>
        <v>40899</v>
      </c>
      <c r="T25" t="s">
        <v>16</v>
      </c>
      <c r="V25">
        <f t="shared" si="12"/>
        <v>5394</v>
      </c>
      <c r="W25">
        <f t="shared" si="12"/>
        <v>973</v>
      </c>
      <c r="X25">
        <f t="shared" si="12"/>
        <v>246</v>
      </c>
      <c r="Y25">
        <f t="shared" si="12"/>
        <v>-808</v>
      </c>
      <c r="Z25">
        <f t="shared" si="12"/>
        <v>0</v>
      </c>
      <c r="AA25">
        <f t="shared" si="12"/>
        <v>-581</v>
      </c>
    </row>
    <row r="26" spans="2:27">
      <c r="B26" t="s">
        <v>17</v>
      </c>
      <c r="D26">
        <v>5409</v>
      </c>
      <c r="E26">
        <v>5171</v>
      </c>
      <c r="F26">
        <v>4664</v>
      </c>
      <c r="G26">
        <v>4747</v>
      </c>
      <c r="H26">
        <v>4467</v>
      </c>
      <c r="I26">
        <v>4452</v>
      </c>
      <c r="L26">
        <f>SUM(D$17:D26)</f>
        <v>51702</v>
      </c>
      <c r="M26">
        <f>SUM(E$17:E26)</f>
        <v>47043</v>
      </c>
      <c r="N26">
        <f>SUM(F$17:F26)</f>
        <v>45809</v>
      </c>
      <c r="O26">
        <f>SUM(G$17:G26)</f>
        <v>44838</v>
      </c>
      <c r="P26">
        <f>SUM(H$17:H26)</f>
        <v>45366</v>
      </c>
      <c r="Q26">
        <f>SUM(I$17:I26)</f>
        <v>44770</v>
      </c>
      <c r="R26">
        <f t="shared" si="11"/>
        <v>45366</v>
      </c>
      <c r="T26" t="s">
        <v>17</v>
      </c>
      <c r="V26">
        <f t="shared" si="12"/>
        <v>6336</v>
      </c>
      <c r="W26">
        <f t="shared" si="12"/>
        <v>1677</v>
      </c>
      <c r="X26">
        <f t="shared" si="12"/>
        <v>443</v>
      </c>
      <c r="Y26">
        <f t="shared" si="12"/>
        <v>-528</v>
      </c>
      <c r="Z26">
        <f t="shared" si="12"/>
        <v>0</v>
      </c>
      <c r="AA26">
        <f t="shared" si="12"/>
        <v>-596</v>
      </c>
    </row>
    <row r="27" spans="2:27">
      <c r="B27" t="s">
        <v>18</v>
      </c>
      <c r="D27">
        <v>5320</v>
      </c>
      <c r="E27">
        <v>5040</v>
      </c>
      <c r="F27">
        <v>4621</v>
      </c>
      <c r="G27">
        <v>4350</v>
      </c>
      <c r="H27">
        <v>4357</v>
      </c>
      <c r="I27">
        <v>4210</v>
      </c>
      <c r="L27">
        <f>SUM(D$17:D27)</f>
        <v>57022</v>
      </c>
      <c r="M27">
        <f>SUM(E$17:E27)</f>
        <v>52083</v>
      </c>
      <c r="N27">
        <f>SUM(F$17:F27)</f>
        <v>50430</v>
      </c>
      <c r="O27">
        <f>SUM(G$17:G27)</f>
        <v>49188</v>
      </c>
      <c r="P27">
        <f>SUM(H$17:H27)</f>
        <v>49723</v>
      </c>
      <c r="Q27">
        <f>SUM(I$17:I27)</f>
        <v>48980</v>
      </c>
      <c r="R27">
        <f t="shared" si="11"/>
        <v>49723</v>
      </c>
      <c r="T27" t="s">
        <v>18</v>
      </c>
      <c r="V27">
        <f t="shared" si="12"/>
        <v>7299</v>
      </c>
      <c r="W27">
        <f t="shared" si="12"/>
        <v>2360</v>
      </c>
      <c r="X27">
        <f t="shared" si="12"/>
        <v>707</v>
      </c>
      <c r="Y27">
        <f t="shared" si="12"/>
        <v>-535</v>
      </c>
      <c r="Z27">
        <f t="shared" si="12"/>
        <v>0</v>
      </c>
      <c r="AA27">
        <f t="shared" si="12"/>
        <v>-743</v>
      </c>
    </row>
    <row r="28" spans="2:27">
      <c r="B28" t="s">
        <v>19</v>
      </c>
      <c r="D28">
        <v>5864</v>
      </c>
      <c r="E28">
        <v>5576</v>
      </c>
      <c r="F28">
        <v>5058</v>
      </c>
      <c r="G28">
        <v>4761</v>
      </c>
      <c r="H28">
        <v>4804</v>
      </c>
      <c r="I28">
        <v>4742</v>
      </c>
      <c r="L28">
        <f>SUM(D$17:D28)</f>
        <v>62886</v>
      </c>
      <c r="M28">
        <f>SUM(E$17:E28)</f>
        <v>57659</v>
      </c>
      <c r="N28">
        <f>SUM(F$17:F28)</f>
        <v>55488</v>
      </c>
      <c r="O28">
        <f>SUM(G$17:G28)</f>
        <v>53949</v>
      </c>
      <c r="P28">
        <f>SUM(H$17:H28)</f>
        <v>54527</v>
      </c>
      <c r="Q28">
        <f>SUM(I$17:I28)</f>
        <v>53722</v>
      </c>
      <c r="R28">
        <f t="shared" si="11"/>
        <v>54527</v>
      </c>
      <c r="T28" t="s">
        <v>19</v>
      </c>
      <c r="V28">
        <f t="shared" si="12"/>
        <v>8359</v>
      </c>
      <c r="W28">
        <f t="shared" si="12"/>
        <v>3132</v>
      </c>
      <c r="X28">
        <f t="shared" si="12"/>
        <v>961</v>
      </c>
      <c r="Y28">
        <f t="shared" si="12"/>
        <v>-578</v>
      </c>
      <c r="Z28">
        <f t="shared" si="12"/>
        <v>0</v>
      </c>
      <c r="AA28">
        <f t="shared" si="12"/>
        <v>-805</v>
      </c>
    </row>
    <row r="31" spans="2:27">
      <c r="B31" s="3" t="s">
        <v>77</v>
      </c>
      <c r="C31" s="3"/>
    </row>
  </sheetData>
  <hyperlinks>
    <hyperlink ref="A1" location="home!A1" display="home" xr:uid="{3A70262B-179E-41E0-BF5D-F4F109808D1F}"/>
    <hyperlink ref="B31" r:id="rId1" xr:uid="{6887E115-6478-4B4E-9E5D-58593DC6DD5D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0849E-F1C9-4250-989F-0BD99415FD52}">
  <dimension ref="A1:AD31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25400</v>
      </c>
      <c r="D2">
        <v>24800</v>
      </c>
      <c r="E2">
        <v>25400</v>
      </c>
      <c r="F2">
        <v>33200</v>
      </c>
      <c r="G2">
        <v>33700</v>
      </c>
      <c r="H2">
        <v>35500</v>
      </c>
      <c r="I2">
        <v>34200</v>
      </c>
      <c r="K2">
        <f>SUM(C$2:C2)</f>
        <v>25400</v>
      </c>
      <c r="L2">
        <f>SUM(D$2:D2)</f>
        <v>24800</v>
      </c>
      <c r="M2">
        <f>SUM(E$2:E2)</f>
        <v>25400</v>
      </c>
      <c r="N2">
        <f>SUM(F$2:F2)</f>
        <v>33200</v>
      </c>
      <c r="O2">
        <f>SUM(G$2:G2)</f>
        <v>33700</v>
      </c>
      <c r="P2">
        <f>SUM(H$2:H2)</f>
        <v>35500</v>
      </c>
      <c r="Q2">
        <f>SUM(I$2:I2)</f>
        <v>34200</v>
      </c>
      <c r="R2">
        <f>MEDIAN(M2:Q2)</f>
        <v>33700</v>
      </c>
      <c r="T2" t="s">
        <v>8</v>
      </c>
      <c r="U2">
        <f t="shared" ref="U2:AA13" si="0">K2-$R2</f>
        <v>-8300</v>
      </c>
      <c r="V2">
        <f t="shared" si="0"/>
        <v>-8900</v>
      </c>
      <c r="W2">
        <f t="shared" si="0"/>
        <v>-8300</v>
      </c>
      <c r="X2">
        <f t="shared" si="0"/>
        <v>-500</v>
      </c>
      <c r="Y2">
        <f t="shared" si="0"/>
        <v>0</v>
      </c>
      <c r="Z2">
        <f t="shared" si="0"/>
        <v>1800</v>
      </c>
      <c r="AA2">
        <f t="shared" si="0"/>
        <v>500</v>
      </c>
      <c r="AC2">
        <f>MEDIAN($E2:$I2)</f>
        <v>33700</v>
      </c>
      <c r="AD2">
        <f>MEDIAN(F2:I2)</f>
        <v>33950</v>
      </c>
    </row>
    <row r="3" spans="1:30">
      <c r="B3" t="s">
        <v>9</v>
      </c>
      <c r="C3">
        <v>21700</v>
      </c>
      <c r="D3">
        <v>23100</v>
      </c>
      <c r="E3">
        <v>26000</v>
      </c>
      <c r="F3">
        <v>27500</v>
      </c>
      <c r="G3">
        <v>28300</v>
      </c>
      <c r="H3">
        <v>29300</v>
      </c>
      <c r="I3">
        <v>31200</v>
      </c>
      <c r="K3">
        <f>SUM(C$2:C3)</f>
        <v>47100</v>
      </c>
      <c r="L3">
        <f>SUM(D$2:D3)</f>
        <v>47900</v>
      </c>
      <c r="M3">
        <f>SUM(E$2:E3)</f>
        <v>51400</v>
      </c>
      <c r="N3">
        <f>SUM(F$2:F3)</f>
        <v>60700</v>
      </c>
      <c r="O3">
        <f>SUM(G$2:G3)</f>
        <v>62000</v>
      </c>
      <c r="P3">
        <f>SUM(H$2:H3)</f>
        <v>64800</v>
      </c>
      <c r="Q3">
        <f>SUM(I$2:I3)</f>
        <v>65400</v>
      </c>
      <c r="R3">
        <f t="shared" ref="R3:R13" si="1">MEDIAN(M3:Q3)</f>
        <v>62000</v>
      </c>
      <c r="T3" t="s">
        <v>9</v>
      </c>
      <c r="U3">
        <f t="shared" si="0"/>
        <v>-14900</v>
      </c>
      <c r="V3">
        <f t="shared" si="0"/>
        <v>-14100</v>
      </c>
      <c r="W3">
        <f t="shared" si="0"/>
        <v>-10600</v>
      </c>
      <c r="X3">
        <f t="shared" si="0"/>
        <v>-1300</v>
      </c>
      <c r="Y3">
        <f t="shared" si="0"/>
        <v>0</v>
      </c>
      <c r="Z3">
        <f t="shared" si="0"/>
        <v>2800</v>
      </c>
      <c r="AA3">
        <f t="shared" si="0"/>
        <v>3400</v>
      </c>
      <c r="AC3">
        <f t="shared" ref="AC3:AC13" si="2">MEDIAN($E3:$I3)</f>
        <v>28300</v>
      </c>
      <c r="AD3">
        <f t="shared" ref="AD3:AD13" si="3">MEDIAN(F3:I3)</f>
        <v>28800</v>
      </c>
    </row>
    <row r="4" spans="1:30">
      <c r="B4" t="s">
        <v>10</v>
      </c>
      <c r="C4">
        <v>24300</v>
      </c>
      <c r="D4">
        <v>26500</v>
      </c>
      <c r="E4">
        <v>30800</v>
      </c>
      <c r="F4">
        <v>27600</v>
      </c>
      <c r="G4">
        <v>28800</v>
      </c>
      <c r="H4">
        <v>31900</v>
      </c>
      <c r="I4">
        <v>34700</v>
      </c>
      <c r="K4">
        <f>SUM(C$2:C4)</f>
        <v>71400</v>
      </c>
      <c r="L4">
        <f>SUM(D$2:D4)</f>
        <v>74400</v>
      </c>
      <c r="M4">
        <f>SUM(E$2:E4)</f>
        <v>82200</v>
      </c>
      <c r="N4">
        <f>SUM(F$2:F4)</f>
        <v>88300</v>
      </c>
      <c r="O4">
        <f>SUM(G$2:G4)</f>
        <v>90800</v>
      </c>
      <c r="P4">
        <f>SUM(H$2:H4)</f>
        <v>96700</v>
      </c>
      <c r="Q4">
        <f>SUM(I$2:I4)</f>
        <v>100100</v>
      </c>
      <c r="R4">
        <f t="shared" si="1"/>
        <v>90800</v>
      </c>
      <c r="T4" t="s">
        <v>10</v>
      </c>
      <c r="U4">
        <f t="shared" si="0"/>
        <v>-19400</v>
      </c>
      <c r="V4">
        <f t="shared" si="0"/>
        <v>-16400</v>
      </c>
      <c r="W4">
        <f t="shared" si="0"/>
        <v>-8600</v>
      </c>
      <c r="X4">
        <f t="shared" si="0"/>
        <v>-2500</v>
      </c>
      <c r="Y4">
        <f t="shared" si="0"/>
        <v>0</v>
      </c>
      <c r="Z4">
        <f t="shared" si="0"/>
        <v>5900</v>
      </c>
      <c r="AA4">
        <f t="shared" si="0"/>
        <v>9300</v>
      </c>
      <c r="AC4">
        <f t="shared" si="2"/>
        <v>30800</v>
      </c>
      <c r="AD4">
        <f t="shared" si="3"/>
        <v>30350</v>
      </c>
    </row>
    <row r="5" spans="1:30">
      <c r="B5" t="s">
        <v>11</v>
      </c>
      <c r="C5">
        <v>21000</v>
      </c>
      <c r="D5">
        <v>24400</v>
      </c>
      <c r="E5">
        <v>27600</v>
      </c>
      <c r="F5">
        <v>28800</v>
      </c>
      <c r="G5">
        <v>32200.000000000004</v>
      </c>
      <c r="H5">
        <v>31700</v>
      </c>
      <c r="I5">
        <v>30000</v>
      </c>
      <c r="K5">
        <f>SUM(C$2:C5)</f>
        <v>92400</v>
      </c>
      <c r="L5">
        <f>SUM(D$2:D5)</f>
        <v>98800</v>
      </c>
      <c r="M5">
        <f>SUM(E$2:E5)</f>
        <v>109800</v>
      </c>
      <c r="N5">
        <f>SUM(F$2:F5)</f>
        <v>117100</v>
      </c>
      <c r="O5">
        <f>SUM(G$2:G5)</f>
        <v>123000</v>
      </c>
      <c r="P5">
        <f>SUM(H$2:H5)</f>
        <v>128400</v>
      </c>
      <c r="Q5">
        <f>SUM(I$2:I5)</f>
        <v>130100</v>
      </c>
      <c r="R5">
        <f t="shared" si="1"/>
        <v>123000</v>
      </c>
      <c r="T5" t="s">
        <v>11</v>
      </c>
      <c r="U5">
        <f t="shared" si="0"/>
        <v>-30600</v>
      </c>
      <c r="V5">
        <f t="shared" si="0"/>
        <v>-24200</v>
      </c>
      <c r="W5">
        <f t="shared" si="0"/>
        <v>-13200</v>
      </c>
      <c r="X5">
        <f t="shared" si="0"/>
        <v>-5900</v>
      </c>
      <c r="Y5">
        <f t="shared" si="0"/>
        <v>0</v>
      </c>
      <c r="Z5">
        <f t="shared" si="0"/>
        <v>5400</v>
      </c>
      <c r="AA5">
        <f t="shared" si="0"/>
        <v>7100</v>
      </c>
      <c r="AC5">
        <f t="shared" si="2"/>
        <v>30000</v>
      </c>
      <c r="AD5">
        <f t="shared" si="3"/>
        <v>30850</v>
      </c>
    </row>
    <row r="6" spans="1:30">
      <c r="B6" t="s">
        <v>12</v>
      </c>
      <c r="C6">
        <v>24000</v>
      </c>
      <c r="D6">
        <v>27500</v>
      </c>
      <c r="E6">
        <v>27600</v>
      </c>
      <c r="F6">
        <v>29200</v>
      </c>
      <c r="G6">
        <v>30900</v>
      </c>
      <c r="H6">
        <v>32200.000000000004</v>
      </c>
      <c r="I6">
        <v>35900</v>
      </c>
      <c r="K6">
        <f>SUM(C$2:C6)</f>
        <v>116400</v>
      </c>
      <c r="L6">
        <f>SUM(D$2:D6)</f>
        <v>126300</v>
      </c>
      <c r="M6">
        <f>SUM(E$2:E6)</f>
        <v>137400</v>
      </c>
      <c r="N6">
        <f>SUM(F$2:F6)</f>
        <v>146300</v>
      </c>
      <c r="O6">
        <f>SUM(G$2:G6)</f>
        <v>153900</v>
      </c>
      <c r="P6">
        <f>SUM(H$2:H6)</f>
        <v>160600</v>
      </c>
      <c r="Q6">
        <f>SUM(I$2:I6)</f>
        <v>166000</v>
      </c>
      <c r="R6">
        <f t="shared" si="1"/>
        <v>153900</v>
      </c>
      <c r="T6" t="s">
        <v>12</v>
      </c>
      <c r="U6">
        <f t="shared" si="0"/>
        <v>-37500</v>
      </c>
      <c r="V6">
        <f t="shared" si="0"/>
        <v>-27600</v>
      </c>
      <c r="W6">
        <f t="shared" si="0"/>
        <v>-16500</v>
      </c>
      <c r="X6">
        <f t="shared" si="0"/>
        <v>-7600</v>
      </c>
      <c r="Y6">
        <f t="shared" si="0"/>
        <v>0</v>
      </c>
      <c r="Z6">
        <f t="shared" si="0"/>
        <v>6700</v>
      </c>
      <c r="AA6">
        <f t="shared" si="0"/>
        <v>12100</v>
      </c>
      <c r="AC6">
        <f t="shared" si="2"/>
        <v>30900</v>
      </c>
      <c r="AD6">
        <f t="shared" si="3"/>
        <v>31550</v>
      </c>
    </row>
    <row r="7" spans="1:30">
      <c r="B7" t="s">
        <v>13</v>
      </c>
      <c r="C7">
        <v>23000</v>
      </c>
      <c r="D7">
        <v>27300</v>
      </c>
      <c r="E7">
        <v>28500</v>
      </c>
      <c r="F7">
        <v>31100</v>
      </c>
      <c r="G7">
        <v>28400</v>
      </c>
      <c r="H7">
        <v>32800</v>
      </c>
      <c r="I7">
        <v>33800</v>
      </c>
      <c r="K7">
        <f>SUM(C$2:C7)</f>
        <v>139400</v>
      </c>
      <c r="L7">
        <f>SUM(D$2:D7)</f>
        <v>153600</v>
      </c>
      <c r="M7">
        <f>SUM(E$2:E7)</f>
        <v>165900</v>
      </c>
      <c r="N7">
        <f>SUM(F$2:F7)</f>
        <v>177400</v>
      </c>
      <c r="O7">
        <f>SUM(G$2:G7)</f>
        <v>182300</v>
      </c>
      <c r="P7">
        <f>SUM(H$2:H7)</f>
        <v>193400</v>
      </c>
      <c r="Q7">
        <f>SUM(I$2:I7)</f>
        <v>199800</v>
      </c>
      <c r="R7">
        <f t="shared" si="1"/>
        <v>182300</v>
      </c>
      <c r="T7" t="s">
        <v>13</v>
      </c>
      <c r="U7">
        <f t="shared" si="0"/>
        <v>-42900</v>
      </c>
      <c r="V7">
        <f t="shared" si="0"/>
        <v>-28700</v>
      </c>
      <c r="W7">
        <f t="shared" si="0"/>
        <v>-16400</v>
      </c>
      <c r="X7">
        <f t="shared" si="0"/>
        <v>-4900</v>
      </c>
      <c r="Y7">
        <f t="shared" si="0"/>
        <v>0</v>
      </c>
      <c r="Z7">
        <f t="shared" si="0"/>
        <v>11100</v>
      </c>
      <c r="AA7">
        <f t="shared" si="0"/>
        <v>17500</v>
      </c>
      <c r="AC7">
        <f t="shared" si="2"/>
        <v>31100</v>
      </c>
      <c r="AD7">
        <f t="shared" si="3"/>
        <v>31950</v>
      </c>
    </row>
    <row r="8" spans="1:30">
      <c r="B8" t="s">
        <v>14</v>
      </c>
      <c r="D8">
        <v>26400</v>
      </c>
      <c r="E8">
        <v>27700</v>
      </c>
      <c r="F8">
        <v>33000</v>
      </c>
      <c r="G8">
        <v>37000</v>
      </c>
      <c r="H8">
        <v>36000</v>
      </c>
      <c r="I8">
        <v>35100</v>
      </c>
      <c r="L8">
        <f>SUM(D$2:D8)</f>
        <v>180000</v>
      </c>
      <c r="M8">
        <f>SUM(E$2:E8)</f>
        <v>193600</v>
      </c>
      <c r="N8">
        <f>SUM(F$2:F8)</f>
        <v>210400</v>
      </c>
      <c r="O8">
        <f>SUM(G$2:G8)</f>
        <v>219300</v>
      </c>
      <c r="P8">
        <f>SUM(H$2:H8)</f>
        <v>229400</v>
      </c>
      <c r="Q8">
        <f>SUM(I$2:I8)</f>
        <v>234900</v>
      </c>
      <c r="R8">
        <f t="shared" si="1"/>
        <v>219300</v>
      </c>
      <c r="T8" t="s">
        <v>14</v>
      </c>
      <c r="V8">
        <f t="shared" si="0"/>
        <v>-39300</v>
      </c>
      <c r="W8">
        <f t="shared" si="0"/>
        <v>-25700</v>
      </c>
      <c r="X8">
        <f t="shared" si="0"/>
        <v>-8900</v>
      </c>
      <c r="Y8">
        <f t="shared" si="0"/>
        <v>0</v>
      </c>
      <c r="Z8">
        <f t="shared" si="0"/>
        <v>10100</v>
      </c>
      <c r="AA8">
        <f t="shared" si="0"/>
        <v>15600</v>
      </c>
      <c r="AC8">
        <f t="shared" si="2"/>
        <v>35100</v>
      </c>
      <c r="AD8">
        <f t="shared" si="3"/>
        <v>35550</v>
      </c>
    </row>
    <row r="9" spans="1:30">
      <c r="B9" t="s">
        <v>15</v>
      </c>
      <c r="D9">
        <v>28300</v>
      </c>
      <c r="E9">
        <v>28200</v>
      </c>
      <c r="F9">
        <v>30500</v>
      </c>
      <c r="G9">
        <v>33200</v>
      </c>
      <c r="H9">
        <v>34700</v>
      </c>
      <c r="I9">
        <v>36500</v>
      </c>
      <c r="L9">
        <f>SUM(D$2:D9)</f>
        <v>208300</v>
      </c>
      <c r="M9">
        <f>SUM(E$2:E9)</f>
        <v>221800</v>
      </c>
      <c r="N9">
        <f>SUM(F$2:F9)</f>
        <v>240900</v>
      </c>
      <c r="O9">
        <f>SUM(G$2:G9)</f>
        <v>252500</v>
      </c>
      <c r="P9">
        <f>SUM(H$2:H9)</f>
        <v>264100</v>
      </c>
      <c r="Q9">
        <f>SUM(I$2:I9)</f>
        <v>271400</v>
      </c>
      <c r="R9">
        <f t="shared" si="1"/>
        <v>252500</v>
      </c>
      <c r="T9" t="s">
        <v>15</v>
      </c>
      <c r="V9">
        <f t="shared" si="0"/>
        <v>-44200</v>
      </c>
      <c r="W9">
        <f t="shared" si="0"/>
        <v>-30700</v>
      </c>
      <c r="X9">
        <f t="shared" si="0"/>
        <v>-11600</v>
      </c>
      <c r="Y9">
        <f t="shared" si="0"/>
        <v>0</v>
      </c>
      <c r="Z9">
        <f t="shared" si="0"/>
        <v>11600</v>
      </c>
      <c r="AA9">
        <f t="shared" si="0"/>
        <v>18900</v>
      </c>
      <c r="AC9">
        <f t="shared" si="2"/>
        <v>33200</v>
      </c>
      <c r="AD9">
        <f t="shared" si="3"/>
        <v>33950</v>
      </c>
    </row>
    <row r="10" spans="1:30">
      <c r="B10" t="s">
        <v>16</v>
      </c>
      <c r="D10">
        <v>26700</v>
      </c>
      <c r="E10">
        <v>29800</v>
      </c>
      <c r="F10">
        <v>32800</v>
      </c>
      <c r="G10">
        <v>33300</v>
      </c>
      <c r="H10">
        <v>31700</v>
      </c>
      <c r="I10">
        <v>34400</v>
      </c>
      <c r="L10">
        <f>SUM(D$2:D10)</f>
        <v>235000</v>
      </c>
      <c r="M10">
        <f>SUM(E$2:E10)</f>
        <v>251600</v>
      </c>
      <c r="N10">
        <f>SUM(F$2:F10)</f>
        <v>273700</v>
      </c>
      <c r="O10">
        <f>SUM(G$2:G10)</f>
        <v>285800</v>
      </c>
      <c r="P10">
        <f>SUM(H$2:H10)</f>
        <v>295800</v>
      </c>
      <c r="Q10">
        <f>SUM(I$2:I10)</f>
        <v>305800</v>
      </c>
      <c r="R10">
        <f t="shared" si="1"/>
        <v>285800</v>
      </c>
      <c r="T10" t="s">
        <v>16</v>
      </c>
      <c r="V10">
        <f t="shared" si="0"/>
        <v>-50800</v>
      </c>
      <c r="W10">
        <f t="shared" si="0"/>
        <v>-34200</v>
      </c>
      <c r="X10">
        <f t="shared" si="0"/>
        <v>-12100</v>
      </c>
      <c r="Y10">
        <f t="shared" si="0"/>
        <v>0</v>
      </c>
      <c r="Z10">
        <f t="shared" si="0"/>
        <v>10000</v>
      </c>
      <c r="AA10">
        <f t="shared" si="0"/>
        <v>20000</v>
      </c>
      <c r="AC10">
        <f t="shared" si="2"/>
        <v>32800</v>
      </c>
      <c r="AD10">
        <f t="shared" si="3"/>
        <v>33050</v>
      </c>
    </row>
    <row r="11" spans="1:30">
      <c r="B11" t="s">
        <v>17</v>
      </c>
      <c r="D11">
        <v>24400</v>
      </c>
      <c r="E11">
        <v>26600</v>
      </c>
      <c r="F11">
        <v>29000</v>
      </c>
      <c r="G11">
        <v>33000</v>
      </c>
      <c r="H11">
        <v>35000</v>
      </c>
      <c r="I11">
        <v>35300</v>
      </c>
      <c r="L11">
        <f>SUM(D$2:D11)</f>
        <v>259400</v>
      </c>
      <c r="M11">
        <f>SUM(E$2:E11)</f>
        <v>278200</v>
      </c>
      <c r="N11">
        <f>SUM(F$2:F11)</f>
        <v>302700</v>
      </c>
      <c r="O11">
        <f>SUM(G$2:G11)</f>
        <v>318800</v>
      </c>
      <c r="P11">
        <f>SUM(H$2:H11)</f>
        <v>330800</v>
      </c>
      <c r="Q11">
        <f>SUM(I$2:I11)</f>
        <v>341100</v>
      </c>
      <c r="R11">
        <f t="shared" si="1"/>
        <v>318800</v>
      </c>
      <c r="T11" t="s">
        <v>17</v>
      </c>
      <c r="V11">
        <f t="shared" si="0"/>
        <v>-59400</v>
      </c>
      <c r="W11">
        <f t="shared" si="0"/>
        <v>-40600</v>
      </c>
      <c r="X11">
        <f t="shared" si="0"/>
        <v>-16100</v>
      </c>
      <c r="Y11">
        <f t="shared" si="0"/>
        <v>0</v>
      </c>
      <c r="Z11">
        <f t="shared" si="0"/>
        <v>12000</v>
      </c>
      <c r="AA11">
        <f t="shared" si="0"/>
        <v>22300</v>
      </c>
      <c r="AC11">
        <f t="shared" si="2"/>
        <v>33000</v>
      </c>
      <c r="AD11">
        <f t="shared" si="3"/>
        <v>34000</v>
      </c>
    </row>
    <row r="12" spans="1:30">
      <c r="B12" t="s">
        <v>18</v>
      </c>
      <c r="D12">
        <v>23300</v>
      </c>
      <c r="E12">
        <v>27400</v>
      </c>
      <c r="F12">
        <v>26800</v>
      </c>
      <c r="G12">
        <v>27900</v>
      </c>
      <c r="H12">
        <v>30000</v>
      </c>
      <c r="I12">
        <v>31900</v>
      </c>
      <c r="L12">
        <f>SUM(D$2:D12)</f>
        <v>282700</v>
      </c>
      <c r="M12">
        <f>SUM(E$2:E12)</f>
        <v>305600</v>
      </c>
      <c r="N12">
        <f>SUM(F$2:F12)</f>
        <v>329500</v>
      </c>
      <c r="O12">
        <f>SUM(G$2:G12)</f>
        <v>346700</v>
      </c>
      <c r="P12">
        <f>SUM(H$2:H12)</f>
        <v>360800</v>
      </c>
      <c r="Q12">
        <f>SUM(I$2:I12)</f>
        <v>373000</v>
      </c>
      <c r="R12">
        <f t="shared" si="1"/>
        <v>346700</v>
      </c>
      <c r="T12" t="s">
        <v>18</v>
      </c>
      <c r="V12">
        <f t="shared" si="0"/>
        <v>-64000</v>
      </c>
      <c r="W12">
        <f t="shared" si="0"/>
        <v>-41100</v>
      </c>
      <c r="X12">
        <f t="shared" si="0"/>
        <v>-17200</v>
      </c>
      <c r="Y12">
        <f t="shared" si="0"/>
        <v>0</v>
      </c>
      <c r="Z12">
        <f t="shared" si="0"/>
        <v>14100</v>
      </c>
      <c r="AA12">
        <f t="shared" si="0"/>
        <v>26300</v>
      </c>
      <c r="AC12">
        <f t="shared" si="2"/>
        <v>27900</v>
      </c>
      <c r="AD12">
        <f t="shared" si="3"/>
        <v>28950</v>
      </c>
    </row>
    <row r="13" spans="1:30">
      <c r="B13" t="s">
        <v>19</v>
      </c>
      <c r="D13">
        <v>22300</v>
      </c>
      <c r="E13">
        <v>25800</v>
      </c>
      <c r="F13">
        <v>25800</v>
      </c>
      <c r="G13">
        <v>28300</v>
      </c>
      <c r="H13">
        <v>27300</v>
      </c>
      <c r="I13">
        <v>28700</v>
      </c>
      <c r="L13">
        <f>SUM(D$2:D13)</f>
        <v>305000</v>
      </c>
      <c r="M13">
        <f>SUM(E$2:E13)</f>
        <v>331400</v>
      </c>
      <c r="N13">
        <f>SUM(F$2:F13)</f>
        <v>355300</v>
      </c>
      <c r="O13">
        <f>SUM(G$2:G13)</f>
        <v>375000</v>
      </c>
      <c r="P13">
        <f>SUM(H$2:H13)</f>
        <v>388100</v>
      </c>
      <c r="Q13">
        <f>SUM(I$2:I13)</f>
        <v>401700</v>
      </c>
      <c r="R13">
        <f t="shared" si="1"/>
        <v>375000</v>
      </c>
      <c r="T13" t="s">
        <v>19</v>
      </c>
      <c r="V13">
        <f t="shared" si="0"/>
        <v>-70000</v>
      </c>
      <c r="W13">
        <f t="shared" si="0"/>
        <v>-43600</v>
      </c>
      <c r="X13">
        <f t="shared" si="0"/>
        <v>-19700</v>
      </c>
      <c r="Y13">
        <f t="shared" si="0"/>
        <v>0</v>
      </c>
      <c r="Z13">
        <f t="shared" si="0"/>
        <v>13100</v>
      </c>
      <c r="AA13">
        <f t="shared" si="0"/>
        <v>26700</v>
      </c>
      <c r="AC13">
        <f t="shared" si="2"/>
        <v>27300</v>
      </c>
      <c r="AD13">
        <f t="shared" si="3"/>
        <v>27800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42500</v>
      </c>
      <c r="D17">
        <v>48300</v>
      </c>
      <c r="E17">
        <v>46200</v>
      </c>
      <c r="F17">
        <v>36600</v>
      </c>
      <c r="G17">
        <v>39200</v>
      </c>
      <c r="H17">
        <v>39700</v>
      </c>
      <c r="I17">
        <v>44400</v>
      </c>
      <c r="K17">
        <f>SUM(C$17:C17)</f>
        <v>42500</v>
      </c>
      <c r="L17">
        <f>SUM(D$17:D17)</f>
        <v>48300</v>
      </c>
      <c r="M17">
        <f>SUM(E$17:E17)</f>
        <v>46200</v>
      </c>
      <c r="N17">
        <f>SUM(F$17:F17)</f>
        <v>36600</v>
      </c>
      <c r="O17">
        <f>SUM(G$17:G17)</f>
        <v>39200</v>
      </c>
      <c r="P17">
        <f>SUM(H$17:H17)</f>
        <v>39700</v>
      </c>
      <c r="Q17">
        <f>SUM(I$17:I17)</f>
        <v>44400</v>
      </c>
      <c r="R17">
        <f t="shared" ref="R17:R28" si="4">MEDIAN(M17:Q17)</f>
        <v>39700</v>
      </c>
      <c r="T17" t="s">
        <v>8</v>
      </c>
      <c r="U17">
        <f t="shared" ref="U17:AA28" si="5">K17-$R17</f>
        <v>2800</v>
      </c>
      <c r="V17">
        <f t="shared" si="5"/>
        <v>8600</v>
      </c>
      <c r="W17">
        <f t="shared" si="5"/>
        <v>6500</v>
      </c>
      <c r="X17">
        <f t="shared" si="5"/>
        <v>-3100</v>
      </c>
      <c r="Y17">
        <f t="shared" si="5"/>
        <v>-500</v>
      </c>
      <c r="Z17">
        <f t="shared" si="5"/>
        <v>0</v>
      </c>
      <c r="AA17">
        <f t="shared" si="5"/>
        <v>4700</v>
      </c>
    </row>
    <row r="18" spans="2:27">
      <c r="B18" t="s">
        <v>9</v>
      </c>
      <c r="C18">
        <v>32800</v>
      </c>
      <c r="D18">
        <v>41700</v>
      </c>
      <c r="E18">
        <v>40000</v>
      </c>
      <c r="F18">
        <v>34100</v>
      </c>
      <c r="G18">
        <v>36300</v>
      </c>
      <c r="H18">
        <v>36800</v>
      </c>
      <c r="I18">
        <v>37400</v>
      </c>
      <c r="K18">
        <f>SUM(C$17:C18)</f>
        <v>75300</v>
      </c>
      <c r="L18">
        <f>SUM(D$17:D18)</f>
        <v>90000</v>
      </c>
      <c r="M18">
        <f>SUM(E$17:E18)</f>
        <v>86200</v>
      </c>
      <c r="N18">
        <f>SUM(F$17:F18)</f>
        <v>70700</v>
      </c>
      <c r="O18">
        <f>SUM(G$17:G18)</f>
        <v>75500</v>
      </c>
      <c r="P18">
        <f>SUM(H$17:H18)</f>
        <v>76500</v>
      </c>
      <c r="Q18">
        <f>SUM(I$17:I18)</f>
        <v>81800</v>
      </c>
      <c r="R18">
        <f t="shared" si="4"/>
        <v>76500</v>
      </c>
      <c r="T18" t="s">
        <v>9</v>
      </c>
      <c r="U18">
        <f t="shared" si="5"/>
        <v>-1200</v>
      </c>
      <c r="V18">
        <f t="shared" si="5"/>
        <v>13500</v>
      </c>
      <c r="W18">
        <f t="shared" si="5"/>
        <v>9700</v>
      </c>
      <c r="X18">
        <f t="shared" si="5"/>
        <v>-5800</v>
      </c>
      <c r="Y18">
        <f t="shared" si="5"/>
        <v>-1000</v>
      </c>
      <c r="Z18">
        <f t="shared" si="5"/>
        <v>0</v>
      </c>
      <c r="AA18">
        <f t="shared" si="5"/>
        <v>5300</v>
      </c>
    </row>
    <row r="19" spans="2:27">
      <c r="B19" t="s">
        <v>10</v>
      </c>
      <c r="C19">
        <v>36800</v>
      </c>
      <c r="D19">
        <v>40100</v>
      </c>
      <c r="E19">
        <v>53100</v>
      </c>
      <c r="F19">
        <v>37600</v>
      </c>
      <c r="G19">
        <v>34100</v>
      </c>
      <c r="H19">
        <v>40700</v>
      </c>
      <c r="I19">
        <v>35100</v>
      </c>
      <c r="K19">
        <f>SUM(C$17:C19)</f>
        <v>112100</v>
      </c>
      <c r="L19">
        <f>SUM(D$17:D19)</f>
        <v>130100</v>
      </c>
      <c r="M19">
        <f>SUM(E$17:E19)</f>
        <v>139300</v>
      </c>
      <c r="N19">
        <f>SUM(F$17:F19)</f>
        <v>108300</v>
      </c>
      <c r="O19">
        <f>SUM(G$17:G19)</f>
        <v>109600</v>
      </c>
      <c r="P19">
        <f>SUM(H$17:H19)</f>
        <v>117200</v>
      </c>
      <c r="Q19">
        <f>SUM(I$17:I19)</f>
        <v>116900</v>
      </c>
      <c r="R19">
        <f t="shared" si="4"/>
        <v>116900</v>
      </c>
      <c r="T19" t="s">
        <v>10</v>
      </c>
      <c r="U19">
        <f t="shared" si="5"/>
        <v>-4800</v>
      </c>
      <c r="V19">
        <f t="shared" si="5"/>
        <v>13200</v>
      </c>
      <c r="W19">
        <f t="shared" si="5"/>
        <v>22400</v>
      </c>
      <c r="X19">
        <f t="shared" si="5"/>
        <v>-8600</v>
      </c>
      <c r="Y19">
        <f t="shared" si="5"/>
        <v>-7300</v>
      </c>
      <c r="Z19">
        <f t="shared" si="5"/>
        <v>300</v>
      </c>
      <c r="AA19">
        <f t="shared" si="5"/>
        <v>0</v>
      </c>
    </row>
    <row r="20" spans="2:27">
      <c r="B20" t="s">
        <v>11</v>
      </c>
      <c r="C20">
        <v>31000</v>
      </c>
      <c r="D20">
        <v>35800</v>
      </c>
      <c r="E20">
        <v>55000</v>
      </c>
      <c r="F20">
        <v>34200</v>
      </c>
      <c r="G20">
        <v>35500</v>
      </c>
      <c r="H20">
        <v>35700</v>
      </c>
      <c r="I20">
        <v>30000</v>
      </c>
      <c r="K20">
        <f>SUM(C$17:C20)</f>
        <v>143100</v>
      </c>
      <c r="L20">
        <f>SUM(D$17:D20)</f>
        <v>165900</v>
      </c>
      <c r="M20">
        <f>SUM(E$17:E20)</f>
        <v>194300</v>
      </c>
      <c r="N20">
        <f>SUM(F$17:F20)</f>
        <v>142500</v>
      </c>
      <c r="O20">
        <f>SUM(G$17:G20)</f>
        <v>145100</v>
      </c>
      <c r="P20">
        <f>SUM(H$17:H20)</f>
        <v>152900</v>
      </c>
      <c r="Q20">
        <f>SUM(I$17:I20)</f>
        <v>146900</v>
      </c>
      <c r="R20">
        <f t="shared" si="4"/>
        <v>146900</v>
      </c>
      <c r="T20" t="s">
        <v>11</v>
      </c>
      <c r="U20">
        <f t="shared" si="5"/>
        <v>-3800</v>
      </c>
      <c r="V20">
        <f t="shared" si="5"/>
        <v>19000</v>
      </c>
      <c r="W20">
        <f t="shared" si="5"/>
        <v>47400</v>
      </c>
      <c r="X20">
        <f t="shared" si="5"/>
        <v>-4400</v>
      </c>
      <c r="Y20">
        <f t="shared" si="5"/>
        <v>-1800</v>
      </c>
      <c r="Z20">
        <f t="shared" si="5"/>
        <v>6000</v>
      </c>
      <c r="AA20">
        <f t="shared" si="5"/>
        <v>0</v>
      </c>
    </row>
    <row r="21" spans="2:27">
      <c r="B21" t="s">
        <v>12</v>
      </c>
      <c r="C21">
        <v>35000</v>
      </c>
      <c r="D21">
        <v>35500</v>
      </c>
      <c r="E21">
        <v>41000</v>
      </c>
      <c r="F21">
        <v>31500</v>
      </c>
      <c r="G21">
        <v>33200</v>
      </c>
      <c r="H21">
        <v>31400</v>
      </c>
      <c r="I21">
        <v>33600</v>
      </c>
      <c r="K21">
        <f>SUM(C$17:C21)</f>
        <v>178100</v>
      </c>
      <c r="L21">
        <f>SUM(D$17:D21)</f>
        <v>201400</v>
      </c>
      <c r="M21">
        <f>SUM(E$17:E21)</f>
        <v>235300</v>
      </c>
      <c r="N21">
        <f>SUM(F$17:F21)</f>
        <v>174000</v>
      </c>
      <c r="O21">
        <f>SUM(G$17:G21)</f>
        <v>178300</v>
      </c>
      <c r="P21">
        <f>SUM(H$17:H21)</f>
        <v>184300</v>
      </c>
      <c r="Q21">
        <f>SUM(I$17:I21)</f>
        <v>180500</v>
      </c>
      <c r="R21">
        <f t="shared" si="4"/>
        <v>180500</v>
      </c>
      <c r="T21" t="s">
        <v>12</v>
      </c>
      <c r="U21">
        <f t="shared" si="5"/>
        <v>-2400</v>
      </c>
      <c r="V21">
        <f t="shared" si="5"/>
        <v>20900</v>
      </c>
      <c r="W21">
        <f t="shared" si="5"/>
        <v>54800</v>
      </c>
      <c r="X21">
        <f t="shared" si="5"/>
        <v>-6500</v>
      </c>
      <c r="Y21">
        <f t="shared" si="5"/>
        <v>-2200</v>
      </c>
      <c r="Z21">
        <f t="shared" si="5"/>
        <v>3800</v>
      </c>
      <c r="AA21">
        <f t="shared" si="5"/>
        <v>0</v>
      </c>
    </row>
    <row r="22" spans="2:27">
      <c r="B22" t="s">
        <v>13</v>
      </c>
      <c r="C22">
        <v>31500</v>
      </c>
      <c r="D22">
        <v>33100</v>
      </c>
      <c r="E22">
        <v>35300</v>
      </c>
      <c r="F22">
        <v>34500</v>
      </c>
      <c r="G22">
        <v>31000</v>
      </c>
      <c r="H22">
        <v>30800</v>
      </c>
      <c r="I22">
        <v>30100</v>
      </c>
      <c r="K22">
        <f>SUM(C$17:C22)</f>
        <v>209600</v>
      </c>
      <c r="L22">
        <f>SUM(D$17:D22)</f>
        <v>234500</v>
      </c>
      <c r="M22">
        <f>SUM(E$17:E22)</f>
        <v>270600</v>
      </c>
      <c r="N22">
        <f>SUM(F$17:F22)</f>
        <v>208500</v>
      </c>
      <c r="O22">
        <f>SUM(G$17:G22)</f>
        <v>209300</v>
      </c>
      <c r="P22">
        <f>SUM(H$17:H22)</f>
        <v>215100</v>
      </c>
      <c r="Q22">
        <f>SUM(I$17:I22)</f>
        <v>210600</v>
      </c>
      <c r="R22">
        <f t="shared" si="4"/>
        <v>210600</v>
      </c>
      <c r="T22" t="s">
        <v>13</v>
      </c>
      <c r="U22">
        <f t="shared" si="5"/>
        <v>-1000</v>
      </c>
      <c r="V22">
        <f t="shared" si="5"/>
        <v>23900</v>
      </c>
      <c r="W22">
        <f t="shared" si="5"/>
        <v>60000</v>
      </c>
      <c r="X22">
        <f t="shared" si="5"/>
        <v>-2100</v>
      </c>
      <c r="Y22">
        <f t="shared" si="5"/>
        <v>-1300</v>
      </c>
      <c r="Z22">
        <f t="shared" si="5"/>
        <v>4500</v>
      </c>
      <c r="AA22">
        <f t="shared" si="5"/>
        <v>0</v>
      </c>
    </row>
    <row r="23" spans="2:27">
      <c r="B23" t="s">
        <v>14</v>
      </c>
      <c r="D23">
        <v>31400</v>
      </c>
      <c r="E23">
        <v>33000</v>
      </c>
      <c r="F23">
        <v>33600</v>
      </c>
      <c r="G23">
        <v>34500</v>
      </c>
      <c r="H23">
        <v>33000</v>
      </c>
      <c r="I23">
        <v>30400</v>
      </c>
      <c r="L23">
        <f>SUM(D$17:D23)</f>
        <v>265900</v>
      </c>
      <c r="M23">
        <f>SUM(E$17:E23)</f>
        <v>303600</v>
      </c>
      <c r="N23">
        <f>SUM(F$17:F23)</f>
        <v>242100</v>
      </c>
      <c r="O23">
        <f>SUM(G$17:G23)</f>
        <v>243800</v>
      </c>
      <c r="P23">
        <f>SUM(H$17:H23)</f>
        <v>248100</v>
      </c>
      <c r="Q23">
        <f>SUM(I$17:I23)</f>
        <v>241000</v>
      </c>
      <c r="R23">
        <f t="shared" si="4"/>
        <v>243800</v>
      </c>
      <c r="T23" t="s">
        <v>14</v>
      </c>
      <c r="V23">
        <f t="shared" si="5"/>
        <v>22100</v>
      </c>
      <c r="W23">
        <f t="shared" si="5"/>
        <v>59800</v>
      </c>
      <c r="X23">
        <f t="shared" si="5"/>
        <v>-1700</v>
      </c>
      <c r="Y23">
        <f t="shared" si="5"/>
        <v>0</v>
      </c>
      <c r="Z23">
        <f t="shared" si="5"/>
        <v>4300</v>
      </c>
      <c r="AA23">
        <f t="shared" si="5"/>
        <v>-2800</v>
      </c>
    </row>
    <row r="24" spans="2:27">
      <c r="B24" t="s">
        <v>15</v>
      </c>
      <c r="D24">
        <v>37000</v>
      </c>
      <c r="E24">
        <v>33800</v>
      </c>
      <c r="F24">
        <v>34300</v>
      </c>
      <c r="G24">
        <v>30800</v>
      </c>
      <c r="H24">
        <v>31900</v>
      </c>
      <c r="I24">
        <v>31000</v>
      </c>
      <c r="L24">
        <f>SUM(D$17:D24)</f>
        <v>302900</v>
      </c>
      <c r="M24">
        <f>SUM(E$17:E24)</f>
        <v>337400</v>
      </c>
      <c r="N24">
        <f>SUM(F$17:F24)</f>
        <v>276400</v>
      </c>
      <c r="O24">
        <f>SUM(G$17:G24)</f>
        <v>274600</v>
      </c>
      <c r="P24">
        <f>SUM(H$17:H24)</f>
        <v>280000</v>
      </c>
      <c r="Q24">
        <f>SUM(I$17:I24)</f>
        <v>272000</v>
      </c>
      <c r="R24">
        <f t="shared" si="4"/>
        <v>276400</v>
      </c>
      <c r="T24" t="s">
        <v>15</v>
      </c>
      <c r="V24">
        <f t="shared" si="5"/>
        <v>26500</v>
      </c>
      <c r="W24">
        <f t="shared" si="5"/>
        <v>61000</v>
      </c>
      <c r="X24">
        <f t="shared" si="5"/>
        <v>0</v>
      </c>
      <c r="Y24">
        <f t="shared" si="5"/>
        <v>-1800</v>
      </c>
      <c r="Z24">
        <f t="shared" si="5"/>
        <v>3600</v>
      </c>
      <c r="AA24">
        <f t="shared" si="5"/>
        <v>-4400</v>
      </c>
    </row>
    <row r="25" spans="2:27">
      <c r="B25" t="s">
        <v>16</v>
      </c>
      <c r="D25">
        <v>34500</v>
      </c>
      <c r="E25">
        <v>34000</v>
      </c>
      <c r="F25">
        <v>34300</v>
      </c>
      <c r="G25">
        <v>32299.999999999996</v>
      </c>
      <c r="H25">
        <v>29100</v>
      </c>
      <c r="I25">
        <v>29900</v>
      </c>
      <c r="L25">
        <f>SUM(D$17:D25)</f>
        <v>337400</v>
      </c>
      <c r="M25">
        <f>SUM(E$17:E25)</f>
        <v>371400</v>
      </c>
      <c r="N25">
        <f>SUM(F$17:F25)</f>
        <v>310700</v>
      </c>
      <c r="O25">
        <f>SUM(G$17:G25)</f>
        <v>306900</v>
      </c>
      <c r="P25">
        <f>SUM(H$17:H25)</f>
        <v>309100</v>
      </c>
      <c r="Q25">
        <f>SUM(I$17:I25)</f>
        <v>301900</v>
      </c>
      <c r="R25">
        <f t="shared" si="4"/>
        <v>309100</v>
      </c>
      <c r="T25" t="s">
        <v>16</v>
      </c>
      <c r="V25">
        <f t="shared" si="5"/>
        <v>28300</v>
      </c>
      <c r="W25">
        <f t="shared" si="5"/>
        <v>62300</v>
      </c>
      <c r="X25">
        <f t="shared" si="5"/>
        <v>1600</v>
      </c>
      <c r="Y25">
        <f t="shared" si="5"/>
        <v>-2200</v>
      </c>
      <c r="Z25">
        <f t="shared" si="5"/>
        <v>0</v>
      </c>
      <c r="AA25">
        <f t="shared" si="5"/>
        <v>-7200</v>
      </c>
    </row>
    <row r="26" spans="2:27">
      <c r="B26" t="s">
        <v>17</v>
      </c>
      <c r="D26">
        <v>36700</v>
      </c>
      <c r="E26">
        <v>36100</v>
      </c>
      <c r="F26">
        <v>46300</v>
      </c>
      <c r="G26">
        <v>34400</v>
      </c>
      <c r="H26">
        <v>36100</v>
      </c>
      <c r="I26">
        <v>35100</v>
      </c>
      <c r="L26">
        <f>SUM(D$17:D26)</f>
        <v>374100</v>
      </c>
      <c r="M26">
        <f>SUM(E$17:E26)</f>
        <v>407500</v>
      </c>
      <c r="N26">
        <f>SUM(F$17:F26)</f>
        <v>357000</v>
      </c>
      <c r="O26">
        <f>SUM(G$17:G26)</f>
        <v>341300</v>
      </c>
      <c r="P26">
        <f>SUM(H$17:H26)</f>
        <v>345200</v>
      </c>
      <c r="Q26">
        <f>SUM(I$17:I26)</f>
        <v>337000</v>
      </c>
      <c r="R26">
        <f t="shared" si="4"/>
        <v>345200</v>
      </c>
      <c r="T26" t="s">
        <v>17</v>
      </c>
      <c r="V26">
        <f t="shared" si="5"/>
        <v>28900</v>
      </c>
      <c r="W26">
        <f t="shared" si="5"/>
        <v>62300</v>
      </c>
      <c r="X26">
        <f t="shared" si="5"/>
        <v>11800</v>
      </c>
      <c r="Y26">
        <f t="shared" si="5"/>
        <v>-3900</v>
      </c>
      <c r="Z26">
        <f t="shared" si="5"/>
        <v>0</v>
      </c>
      <c r="AA26">
        <f t="shared" si="5"/>
        <v>-8200</v>
      </c>
    </row>
    <row r="27" spans="2:27">
      <c r="B27" t="s">
        <v>18</v>
      </c>
      <c r="D27">
        <v>33800</v>
      </c>
      <c r="E27">
        <v>50900</v>
      </c>
      <c r="F27">
        <v>66000</v>
      </c>
      <c r="G27">
        <v>31600</v>
      </c>
      <c r="H27">
        <v>32800</v>
      </c>
      <c r="I27">
        <v>32400</v>
      </c>
      <c r="L27">
        <f>SUM(D$17:D27)</f>
        <v>407900</v>
      </c>
      <c r="M27">
        <f>SUM(E$17:E27)</f>
        <v>458400</v>
      </c>
      <c r="N27">
        <f>SUM(F$17:F27)</f>
        <v>423000</v>
      </c>
      <c r="O27">
        <f>SUM(G$17:G27)</f>
        <v>372900</v>
      </c>
      <c r="P27">
        <f>SUM(H$17:H27)</f>
        <v>378000</v>
      </c>
      <c r="Q27">
        <f>SUM(I$17:I27)</f>
        <v>369400</v>
      </c>
      <c r="R27">
        <f t="shared" si="4"/>
        <v>378000</v>
      </c>
      <c r="T27" t="s">
        <v>18</v>
      </c>
      <c r="V27">
        <f t="shared" si="5"/>
        <v>29900</v>
      </c>
      <c r="W27">
        <f t="shared" si="5"/>
        <v>80400</v>
      </c>
      <c r="X27">
        <f t="shared" si="5"/>
        <v>45000</v>
      </c>
      <c r="Y27">
        <f t="shared" si="5"/>
        <v>-5100</v>
      </c>
      <c r="Z27">
        <f t="shared" si="5"/>
        <v>0</v>
      </c>
      <c r="AA27">
        <f t="shared" si="5"/>
        <v>-8600</v>
      </c>
    </row>
    <row r="28" spans="2:27">
      <c r="B28" t="s">
        <v>19</v>
      </c>
      <c r="D28">
        <v>40600</v>
      </c>
      <c r="E28">
        <v>61100</v>
      </c>
      <c r="F28">
        <v>54300</v>
      </c>
      <c r="G28">
        <v>36900</v>
      </c>
      <c r="H28">
        <v>35900</v>
      </c>
      <c r="I28">
        <v>33300</v>
      </c>
      <c r="L28">
        <f>SUM(D$17:D28)</f>
        <v>448500</v>
      </c>
      <c r="M28">
        <f>SUM(E$17:E28)</f>
        <v>519500</v>
      </c>
      <c r="N28">
        <f>SUM(F$17:F28)</f>
        <v>477300</v>
      </c>
      <c r="O28">
        <f>SUM(G$17:G28)</f>
        <v>409800</v>
      </c>
      <c r="P28">
        <f>SUM(H$17:H28)</f>
        <v>413900</v>
      </c>
      <c r="Q28">
        <f>SUM(I$17:I28)</f>
        <v>402700</v>
      </c>
      <c r="R28">
        <f t="shared" si="4"/>
        <v>413900</v>
      </c>
      <c r="T28" t="s">
        <v>19</v>
      </c>
      <c r="V28">
        <f t="shared" si="5"/>
        <v>34600</v>
      </c>
      <c r="W28">
        <f t="shared" si="5"/>
        <v>105600</v>
      </c>
      <c r="X28">
        <f t="shared" si="5"/>
        <v>63400</v>
      </c>
      <c r="Y28">
        <f t="shared" si="5"/>
        <v>-4100</v>
      </c>
      <c r="Z28">
        <f t="shared" si="5"/>
        <v>0</v>
      </c>
      <c r="AA28">
        <f t="shared" si="5"/>
        <v>-11200</v>
      </c>
    </row>
    <row r="31" spans="2:27">
      <c r="B31" s="3" t="s">
        <v>112</v>
      </c>
      <c r="C31" s="3"/>
    </row>
  </sheetData>
  <hyperlinks>
    <hyperlink ref="A1" location="home!A1" display="home" xr:uid="{8B63EBFA-4FD8-42B9-9C5F-F444FBB505EC}"/>
    <hyperlink ref="B31" r:id="rId1" xr:uid="{27BAC613-D94C-461A-A53D-18ED791E6573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3B26-B3C9-4868-98E4-2F19C6A00E70}">
  <dimension ref="A1:AD32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890</v>
      </c>
      <c r="D2">
        <v>905</v>
      </c>
      <c r="E2">
        <v>947</v>
      </c>
      <c r="F2">
        <v>1143</v>
      </c>
      <c r="G2">
        <v>1048</v>
      </c>
      <c r="H2">
        <v>1189</v>
      </c>
      <c r="I2">
        <v>1058</v>
      </c>
      <c r="K2">
        <f>SUM(C$2:C2)</f>
        <v>890</v>
      </c>
      <c r="L2">
        <f>SUM(D$2:D2)</f>
        <v>905</v>
      </c>
      <c r="M2">
        <f>SUM(E$2:E2)</f>
        <v>947</v>
      </c>
      <c r="N2">
        <f>SUM(F$2:F2)</f>
        <v>1143</v>
      </c>
      <c r="O2">
        <f>SUM(G$2:G2)</f>
        <v>1048</v>
      </c>
      <c r="P2">
        <f>SUM(H$2:H2)</f>
        <v>1189</v>
      </c>
      <c r="Q2">
        <f>SUM(I$2:I2)</f>
        <v>1058</v>
      </c>
      <c r="R2">
        <f>MEDIAN(M2:Q2)</f>
        <v>1058</v>
      </c>
      <c r="T2" t="s">
        <v>8</v>
      </c>
      <c r="U2">
        <f t="shared" ref="U2:AA13" si="0">K2-$R2</f>
        <v>-168</v>
      </c>
      <c r="V2">
        <f t="shared" si="0"/>
        <v>-153</v>
      </c>
      <c r="W2">
        <f t="shared" si="0"/>
        <v>-111</v>
      </c>
      <c r="X2">
        <f t="shared" si="0"/>
        <v>85</v>
      </c>
      <c r="Y2">
        <f t="shared" si="0"/>
        <v>-10</v>
      </c>
      <c r="Z2">
        <f t="shared" si="0"/>
        <v>131</v>
      </c>
      <c r="AA2">
        <f t="shared" si="0"/>
        <v>0</v>
      </c>
      <c r="AC2">
        <f>MEDIAN($E2:$I2)</f>
        <v>1058</v>
      </c>
      <c r="AD2">
        <f>MEDIAN(F2:I2)</f>
        <v>1100.5</v>
      </c>
    </row>
    <row r="3" spans="1:30">
      <c r="B3" t="s">
        <v>9</v>
      </c>
      <c r="C3">
        <v>781</v>
      </c>
      <c r="D3">
        <v>859</v>
      </c>
      <c r="E3">
        <v>993</v>
      </c>
      <c r="F3">
        <v>955</v>
      </c>
      <c r="G3">
        <v>989</v>
      </c>
      <c r="H3">
        <v>1035</v>
      </c>
      <c r="I3">
        <v>1008</v>
      </c>
      <c r="K3">
        <f>SUM(C$2:C3)</f>
        <v>1671</v>
      </c>
      <c r="L3">
        <f>SUM(D$2:D3)</f>
        <v>1764</v>
      </c>
      <c r="M3">
        <f>SUM(E$2:E3)</f>
        <v>1940</v>
      </c>
      <c r="N3">
        <f>SUM(F$2:F3)</f>
        <v>2098</v>
      </c>
      <c r="O3">
        <f>SUM(G$2:G3)</f>
        <v>2037</v>
      </c>
      <c r="P3">
        <f>SUM(H$2:H3)</f>
        <v>2224</v>
      </c>
      <c r="Q3">
        <f>SUM(I$2:I3)</f>
        <v>2066</v>
      </c>
      <c r="R3">
        <f t="shared" ref="R3:R13" si="1">MEDIAN(M3:Q3)</f>
        <v>2066</v>
      </c>
      <c r="T3" t="s">
        <v>9</v>
      </c>
      <c r="U3">
        <f t="shared" ref="U3:U8" si="2">K3-$R3</f>
        <v>-395</v>
      </c>
      <c r="V3">
        <f t="shared" si="0"/>
        <v>-302</v>
      </c>
      <c r="W3">
        <f t="shared" si="0"/>
        <v>-126</v>
      </c>
      <c r="X3">
        <f t="shared" si="0"/>
        <v>32</v>
      </c>
      <c r="Y3">
        <f t="shared" si="0"/>
        <v>-29</v>
      </c>
      <c r="Z3">
        <f t="shared" si="0"/>
        <v>158</v>
      </c>
      <c r="AA3">
        <f t="shared" si="0"/>
        <v>0</v>
      </c>
      <c r="AC3">
        <f t="shared" ref="AC3:AC13" si="3">MEDIAN($E3:$I3)</f>
        <v>993</v>
      </c>
      <c r="AD3">
        <f t="shared" ref="AD3:AD13" si="4">MEDIAN(F3:I3)</f>
        <v>998.5</v>
      </c>
    </row>
    <row r="4" spans="1:30">
      <c r="B4" t="s">
        <v>10</v>
      </c>
      <c r="C4">
        <v>977</v>
      </c>
      <c r="D4">
        <v>1041</v>
      </c>
      <c r="E4">
        <v>1230</v>
      </c>
      <c r="F4">
        <v>1087</v>
      </c>
      <c r="G4">
        <v>1108</v>
      </c>
      <c r="H4">
        <v>1150</v>
      </c>
      <c r="I4">
        <v>1075</v>
      </c>
      <c r="K4">
        <f>SUM(C$2:C4)</f>
        <v>2648</v>
      </c>
      <c r="L4">
        <f>SUM(D$2:D4)</f>
        <v>2805</v>
      </c>
      <c r="M4">
        <f>SUM(E$2:E4)</f>
        <v>3170</v>
      </c>
      <c r="N4">
        <f>SUM(F$2:F4)</f>
        <v>3185</v>
      </c>
      <c r="O4">
        <f>SUM(G$2:G4)</f>
        <v>3145</v>
      </c>
      <c r="P4">
        <f>SUM(H$2:H4)</f>
        <v>3374</v>
      </c>
      <c r="Q4">
        <f>SUM(I$2:I4)</f>
        <v>3141</v>
      </c>
      <c r="R4">
        <f t="shared" si="1"/>
        <v>3170</v>
      </c>
      <c r="T4" t="s">
        <v>10</v>
      </c>
      <c r="U4">
        <f t="shared" si="2"/>
        <v>-522</v>
      </c>
      <c r="V4">
        <f t="shared" si="0"/>
        <v>-365</v>
      </c>
      <c r="W4">
        <f t="shared" si="0"/>
        <v>0</v>
      </c>
      <c r="X4">
        <f t="shared" si="0"/>
        <v>15</v>
      </c>
      <c r="Y4">
        <f t="shared" si="0"/>
        <v>-25</v>
      </c>
      <c r="Z4">
        <f t="shared" si="0"/>
        <v>204</v>
      </c>
      <c r="AA4">
        <f t="shared" si="0"/>
        <v>-29</v>
      </c>
      <c r="AC4">
        <f t="shared" si="3"/>
        <v>1108</v>
      </c>
      <c r="AD4">
        <f t="shared" si="4"/>
        <v>1097.5</v>
      </c>
    </row>
    <row r="5" spans="1:30">
      <c r="B5" t="s">
        <v>11</v>
      </c>
      <c r="C5">
        <v>756</v>
      </c>
      <c r="D5">
        <v>889</v>
      </c>
      <c r="E5">
        <v>1057</v>
      </c>
      <c r="F5">
        <v>1044</v>
      </c>
      <c r="G5">
        <v>1207</v>
      </c>
      <c r="H5">
        <v>1257</v>
      </c>
      <c r="I5">
        <v>1023</v>
      </c>
      <c r="K5">
        <f>SUM(C$2:C5)</f>
        <v>3404</v>
      </c>
      <c r="L5">
        <f>SUM(D$2:D5)</f>
        <v>3694</v>
      </c>
      <c r="M5">
        <f>SUM(E$2:E5)</f>
        <v>4227</v>
      </c>
      <c r="N5">
        <f>SUM(F$2:F5)</f>
        <v>4229</v>
      </c>
      <c r="O5">
        <f>SUM(G$2:G5)</f>
        <v>4352</v>
      </c>
      <c r="P5">
        <f>SUM(H$2:H5)</f>
        <v>4631</v>
      </c>
      <c r="Q5">
        <f>SUM(I$2:I5)</f>
        <v>4164</v>
      </c>
      <c r="R5">
        <f t="shared" si="1"/>
        <v>4229</v>
      </c>
      <c r="T5" t="s">
        <v>11</v>
      </c>
      <c r="U5">
        <f t="shared" si="2"/>
        <v>-825</v>
      </c>
      <c r="V5">
        <f t="shared" si="0"/>
        <v>-535</v>
      </c>
      <c r="W5">
        <f t="shared" si="0"/>
        <v>-2</v>
      </c>
      <c r="X5">
        <f t="shared" si="0"/>
        <v>0</v>
      </c>
      <c r="Y5">
        <f t="shared" si="0"/>
        <v>123</v>
      </c>
      <c r="Z5">
        <f t="shared" si="0"/>
        <v>402</v>
      </c>
      <c r="AA5">
        <f t="shared" si="0"/>
        <v>-65</v>
      </c>
      <c r="AC5">
        <f t="shared" si="3"/>
        <v>1057</v>
      </c>
      <c r="AD5">
        <f t="shared" si="4"/>
        <v>1125.5</v>
      </c>
    </row>
    <row r="6" spans="1:30">
      <c r="B6" t="s">
        <v>12</v>
      </c>
      <c r="C6">
        <v>992</v>
      </c>
      <c r="D6">
        <v>1085</v>
      </c>
      <c r="E6">
        <v>1148</v>
      </c>
      <c r="F6">
        <v>1050</v>
      </c>
      <c r="G6">
        <v>1186</v>
      </c>
      <c r="H6">
        <v>1253</v>
      </c>
      <c r="I6">
        <v>1225</v>
      </c>
      <c r="K6">
        <f>SUM(C$2:C6)</f>
        <v>4396</v>
      </c>
      <c r="L6">
        <f>SUM(D$2:D6)</f>
        <v>4779</v>
      </c>
      <c r="M6">
        <f>SUM(E$2:E6)</f>
        <v>5375</v>
      </c>
      <c r="N6">
        <f>SUM(F$2:F6)</f>
        <v>5279</v>
      </c>
      <c r="O6">
        <f>SUM(G$2:G6)</f>
        <v>5538</v>
      </c>
      <c r="P6">
        <f>SUM(H$2:H6)</f>
        <v>5884</v>
      </c>
      <c r="Q6">
        <f>SUM(I$2:I6)</f>
        <v>5389</v>
      </c>
      <c r="R6">
        <f t="shared" si="1"/>
        <v>5389</v>
      </c>
      <c r="T6" t="s">
        <v>12</v>
      </c>
      <c r="U6">
        <f t="shared" si="2"/>
        <v>-993</v>
      </c>
      <c r="V6">
        <f t="shared" si="0"/>
        <v>-610</v>
      </c>
      <c r="W6">
        <f t="shared" si="0"/>
        <v>-14</v>
      </c>
      <c r="X6">
        <f t="shared" si="0"/>
        <v>-110</v>
      </c>
      <c r="Y6">
        <f t="shared" si="0"/>
        <v>149</v>
      </c>
      <c r="Z6">
        <f t="shared" si="0"/>
        <v>495</v>
      </c>
      <c r="AA6">
        <f t="shared" si="0"/>
        <v>0</v>
      </c>
      <c r="AC6">
        <f t="shared" si="3"/>
        <v>1186</v>
      </c>
      <c r="AD6">
        <f t="shared" si="4"/>
        <v>1205.5</v>
      </c>
    </row>
    <row r="7" spans="1:30">
      <c r="B7" t="s">
        <v>13</v>
      </c>
      <c r="C7">
        <v>915</v>
      </c>
      <c r="D7">
        <v>1031</v>
      </c>
      <c r="E7">
        <v>1044</v>
      </c>
      <c r="F7">
        <v>1211</v>
      </c>
      <c r="G7">
        <v>1155</v>
      </c>
      <c r="H7">
        <v>1211</v>
      </c>
      <c r="I7">
        <v>1146</v>
      </c>
      <c r="K7">
        <f>SUM(C$2:C7)</f>
        <v>5311</v>
      </c>
      <c r="L7">
        <f>SUM(D$2:D7)</f>
        <v>5810</v>
      </c>
      <c r="M7">
        <f>SUM(E$2:E7)</f>
        <v>6419</v>
      </c>
      <c r="N7">
        <f>SUM(F$2:F7)</f>
        <v>6490</v>
      </c>
      <c r="O7">
        <f>SUM(G$2:G7)</f>
        <v>6693</v>
      </c>
      <c r="P7">
        <f>SUM(H$2:H7)</f>
        <v>7095</v>
      </c>
      <c r="Q7">
        <f>SUM(I$2:I7)</f>
        <v>6535</v>
      </c>
      <c r="R7">
        <f t="shared" si="1"/>
        <v>6535</v>
      </c>
      <c r="T7" t="s">
        <v>13</v>
      </c>
      <c r="U7">
        <f t="shared" si="2"/>
        <v>-1224</v>
      </c>
      <c r="V7">
        <f t="shared" si="0"/>
        <v>-725</v>
      </c>
      <c r="W7">
        <f t="shared" si="0"/>
        <v>-116</v>
      </c>
      <c r="X7">
        <f t="shared" si="0"/>
        <v>-45</v>
      </c>
      <c r="Y7">
        <f t="shared" si="0"/>
        <v>158</v>
      </c>
      <c r="Z7">
        <f t="shared" si="0"/>
        <v>560</v>
      </c>
      <c r="AA7">
        <f t="shared" si="0"/>
        <v>0</v>
      </c>
      <c r="AC7">
        <f t="shared" si="3"/>
        <v>1155</v>
      </c>
      <c r="AD7">
        <f t="shared" si="4"/>
        <v>1183</v>
      </c>
    </row>
    <row r="8" spans="1:30">
      <c r="B8" t="s">
        <v>14</v>
      </c>
      <c r="C8">
        <v>980</v>
      </c>
      <c r="D8">
        <v>1016</v>
      </c>
      <c r="E8">
        <v>1194</v>
      </c>
      <c r="F8">
        <v>1287</v>
      </c>
      <c r="G8">
        <v>1391</v>
      </c>
      <c r="H8">
        <v>1419</v>
      </c>
      <c r="I8">
        <v>1240</v>
      </c>
      <c r="K8">
        <f>SUM(C$2:C8)</f>
        <v>6291</v>
      </c>
      <c r="L8">
        <f>SUM(D$2:D8)</f>
        <v>6826</v>
      </c>
      <c r="M8">
        <f>SUM(E$2:E8)</f>
        <v>7613</v>
      </c>
      <c r="N8">
        <f>SUM(F$2:F8)</f>
        <v>7777</v>
      </c>
      <c r="O8">
        <f>SUM(G$2:G8)</f>
        <v>8084</v>
      </c>
      <c r="P8">
        <f>SUM(H$2:H8)</f>
        <v>8514</v>
      </c>
      <c r="Q8">
        <f>SUM(I$2:I8)</f>
        <v>7775</v>
      </c>
      <c r="R8">
        <f t="shared" si="1"/>
        <v>7777</v>
      </c>
      <c r="T8" t="s">
        <v>14</v>
      </c>
      <c r="U8">
        <f t="shared" si="2"/>
        <v>-1486</v>
      </c>
      <c r="V8">
        <f t="shared" si="0"/>
        <v>-951</v>
      </c>
      <c r="W8">
        <f t="shared" si="0"/>
        <v>-164</v>
      </c>
      <c r="X8">
        <f t="shared" si="0"/>
        <v>0</v>
      </c>
      <c r="Y8">
        <f t="shared" si="0"/>
        <v>307</v>
      </c>
      <c r="Z8">
        <f t="shared" si="0"/>
        <v>737</v>
      </c>
      <c r="AA8">
        <f t="shared" si="0"/>
        <v>-2</v>
      </c>
      <c r="AC8">
        <f t="shared" si="3"/>
        <v>1287</v>
      </c>
      <c r="AD8">
        <f t="shared" si="4"/>
        <v>1339</v>
      </c>
    </row>
    <row r="9" spans="1:30">
      <c r="B9" t="s">
        <v>15</v>
      </c>
      <c r="D9">
        <v>1150</v>
      </c>
      <c r="E9">
        <v>1271</v>
      </c>
      <c r="F9">
        <v>1116</v>
      </c>
      <c r="G9">
        <v>1305</v>
      </c>
      <c r="H9">
        <v>1318</v>
      </c>
      <c r="I9">
        <v>1309</v>
      </c>
      <c r="L9">
        <f>SUM(D$2:D9)</f>
        <v>7976</v>
      </c>
      <c r="M9">
        <f>SUM(E$2:E9)</f>
        <v>8884</v>
      </c>
      <c r="N9">
        <f>SUM(F$2:F9)</f>
        <v>8893</v>
      </c>
      <c r="O9">
        <f>SUM(G$2:G9)</f>
        <v>9389</v>
      </c>
      <c r="P9">
        <f>SUM(H$2:H9)</f>
        <v>9832</v>
      </c>
      <c r="Q9">
        <f>SUM(I$2:I9)</f>
        <v>9084</v>
      </c>
      <c r="R9">
        <f t="shared" si="1"/>
        <v>9084</v>
      </c>
      <c r="T9" t="s">
        <v>15</v>
      </c>
      <c r="V9">
        <f t="shared" si="0"/>
        <v>-1108</v>
      </c>
      <c r="W9">
        <f t="shared" si="0"/>
        <v>-200</v>
      </c>
      <c r="X9">
        <f t="shared" si="0"/>
        <v>-191</v>
      </c>
      <c r="Y9">
        <f t="shared" si="0"/>
        <v>305</v>
      </c>
      <c r="Z9">
        <f t="shared" si="0"/>
        <v>748</v>
      </c>
      <c r="AA9">
        <f t="shared" si="0"/>
        <v>0</v>
      </c>
      <c r="AC9">
        <f t="shared" si="3"/>
        <v>1305</v>
      </c>
      <c r="AD9">
        <f t="shared" si="4"/>
        <v>1307</v>
      </c>
    </row>
    <row r="10" spans="1:30">
      <c r="B10" t="s">
        <v>16</v>
      </c>
      <c r="D10">
        <v>1010</v>
      </c>
      <c r="E10">
        <v>1141</v>
      </c>
      <c r="F10">
        <v>1209</v>
      </c>
      <c r="G10">
        <v>1226</v>
      </c>
      <c r="H10">
        <v>1107</v>
      </c>
      <c r="I10">
        <v>1185</v>
      </c>
      <c r="L10">
        <f>SUM(D$2:D10)</f>
        <v>8986</v>
      </c>
      <c r="M10">
        <f>SUM(E$2:E10)</f>
        <v>10025</v>
      </c>
      <c r="N10">
        <f>SUM(F$2:F10)</f>
        <v>10102</v>
      </c>
      <c r="O10">
        <f>SUM(G$2:G10)</f>
        <v>10615</v>
      </c>
      <c r="P10">
        <f>SUM(H$2:H10)</f>
        <v>10939</v>
      </c>
      <c r="Q10">
        <f>SUM(I$2:I10)</f>
        <v>10269</v>
      </c>
      <c r="R10">
        <f t="shared" si="1"/>
        <v>10269</v>
      </c>
      <c r="T10" t="s">
        <v>16</v>
      </c>
      <c r="V10">
        <f t="shared" si="0"/>
        <v>-1283</v>
      </c>
      <c r="W10">
        <f t="shared" si="0"/>
        <v>-244</v>
      </c>
      <c r="X10">
        <f t="shared" si="0"/>
        <v>-167</v>
      </c>
      <c r="Y10">
        <f t="shared" si="0"/>
        <v>346</v>
      </c>
      <c r="Z10">
        <f t="shared" si="0"/>
        <v>670</v>
      </c>
      <c r="AA10">
        <f t="shared" si="0"/>
        <v>0</v>
      </c>
      <c r="AC10">
        <f t="shared" si="3"/>
        <v>1185</v>
      </c>
      <c r="AD10">
        <f t="shared" si="4"/>
        <v>1197</v>
      </c>
    </row>
    <row r="11" spans="1:30">
      <c r="B11" t="s">
        <v>17</v>
      </c>
      <c r="D11">
        <v>968</v>
      </c>
      <c r="E11">
        <v>1046</v>
      </c>
      <c r="F11">
        <v>1044</v>
      </c>
      <c r="G11">
        <v>1155</v>
      </c>
      <c r="H11">
        <v>1282</v>
      </c>
      <c r="I11">
        <v>1141</v>
      </c>
      <c r="L11">
        <f>SUM(D$2:D11)</f>
        <v>9954</v>
      </c>
      <c r="M11">
        <f>SUM(E$2:E11)</f>
        <v>11071</v>
      </c>
      <c r="N11">
        <f>SUM(F$2:F11)</f>
        <v>11146</v>
      </c>
      <c r="O11">
        <f>SUM(G$2:G11)</f>
        <v>11770</v>
      </c>
      <c r="P11">
        <f>SUM(H$2:H11)</f>
        <v>12221</v>
      </c>
      <c r="Q11">
        <f>SUM(I$2:I11)</f>
        <v>11410</v>
      </c>
      <c r="R11">
        <f t="shared" si="1"/>
        <v>11410</v>
      </c>
      <c r="T11" t="s">
        <v>17</v>
      </c>
      <c r="V11">
        <f t="shared" si="0"/>
        <v>-1456</v>
      </c>
      <c r="W11">
        <f t="shared" si="0"/>
        <v>-339</v>
      </c>
      <c r="X11">
        <f t="shared" si="0"/>
        <v>-264</v>
      </c>
      <c r="Y11">
        <f t="shared" si="0"/>
        <v>360</v>
      </c>
      <c r="Z11">
        <f t="shared" si="0"/>
        <v>811</v>
      </c>
      <c r="AA11">
        <f t="shared" si="0"/>
        <v>0</v>
      </c>
      <c r="AC11">
        <f t="shared" si="3"/>
        <v>1141</v>
      </c>
      <c r="AD11">
        <f t="shared" si="4"/>
        <v>1148</v>
      </c>
    </row>
    <row r="12" spans="1:30">
      <c r="B12" t="s">
        <v>18</v>
      </c>
      <c r="D12">
        <v>850</v>
      </c>
      <c r="E12">
        <v>1113</v>
      </c>
      <c r="F12">
        <v>1031</v>
      </c>
      <c r="G12">
        <v>1017</v>
      </c>
      <c r="H12">
        <v>1046</v>
      </c>
      <c r="I12">
        <v>1113</v>
      </c>
      <c r="L12">
        <f>SUM(D$2:D12)</f>
        <v>10804</v>
      </c>
      <c r="M12">
        <f>SUM(E$2:E12)</f>
        <v>12184</v>
      </c>
      <c r="N12">
        <f>SUM(F$2:F12)</f>
        <v>12177</v>
      </c>
      <c r="O12">
        <f>SUM(G$2:G12)</f>
        <v>12787</v>
      </c>
      <c r="P12">
        <f>SUM(H$2:H12)</f>
        <v>13267</v>
      </c>
      <c r="Q12">
        <f>SUM(I$2:I12)</f>
        <v>12523</v>
      </c>
      <c r="R12">
        <f t="shared" si="1"/>
        <v>12523</v>
      </c>
      <c r="T12" t="s">
        <v>18</v>
      </c>
      <c r="V12">
        <f t="shared" si="0"/>
        <v>-1719</v>
      </c>
      <c r="W12">
        <f t="shared" si="0"/>
        <v>-339</v>
      </c>
      <c r="X12">
        <f t="shared" si="0"/>
        <v>-346</v>
      </c>
      <c r="Y12">
        <f t="shared" si="0"/>
        <v>264</v>
      </c>
      <c r="Z12">
        <f t="shared" si="0"/>
        <v>744</v>
      </c>
      <c r="AA12">
        <f t="shared" si="0"/>
        <v>0</v>
      </c>
      <c r="AC12">
        <f t="shared" si="3"/>
        <v>1046</v>
      </c>
      <c r="AD12">
        <f t="shared" si="4"/>
        <v>1038.5</v>
      </c>
    </row>
    <row r="13" spans="1:30">
      <c r="B13" t="s">
        <v>19</v>
      </c>
      <c r="D13">
        <v>784</v>
      </c>
      <c r="E13">
        <v>954</v>
      </c>
      <c r="F13">
        <v>950</v>
      </c>
      <c r="G13">
        <v>1111</v>
      </c>
      <c r="H13">
        <v>1003</v>
      </c>
      <c r="I13">
        <v>998</v>
      </c>
      <c r="L13">
        <f>SUM(D$2:D13)</f>
        <v>11588</v>
      </c>
      <c r="M13">
        <f>SUM(E$2:E13)</f>
        <v>13138</v>
      </c>
      <c r="N13">
        <f>SUM(F$2:F13)</f>
        <v>13127</v>
      </c>
      <c r="O13">
        <f>SUM(G$2:G13)</f>
        <v>13898</v>
      </c>
      <c r="P13">
        <f>SUM(H$2:H13)</f>
        <v>14270</v>
      </c>
      <c r="Q13">
        <f>SUM(I$2:I13)</f>
        <v>13521</v>
      </c>
      <c r="R13">
        <f t="shared" si="1"/>
        <v>13521</v>
      </c>
      <c r="T13" t="s">
        <v>19</v>
      </c>
      <c r="V13">
        <f t="shared" si="0"/>
        <v>-1933</v>
      </c>
      <c r="W13">
        <f t="shared" si="0"/>
        <v>-383</v>
      </c>
      <c r="X13">
        <f t="shared" si="0"/>
        <v>-394</v>
      </c>
      <c r="Y13">
        <f t="shared" si="0"/>
        <v>377</v>
      </c>
      <c r="Z13">
        <f t="shared" si="0"/>
        <v>749</v>
      </c>
      <c r="AA13">
        <f t="shared" si="0"/>
        <v>0</v>
      </c>
      <c r="AC13">
        <f t="shared" si="3"/>
        <v>998</v>
      </c>
      <c r="AD13">
        <f t="shared" si="4"/>
        <v>1000.5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1639</v>
      </c>
      <c r="D17">
        <v>1586</v>
      </c>
      <c r="E17">
        <v>1671</v>
      </c>
      <c r="F17">
        <v>1363</v>
      </c>
      <c r="G17">
        <v>1575</v>
      </c>
      <c r="H17">
        <v>1490</v>
      </c>
      <c r="I17">
        <v>1708</v>
      </c>
      <c r="K17">
        <f>SUM(C$17:C17)</f>
        <v>1639</v>
      </c>
      <c r="L17">
        <f>SUM(D$17:D17)</f>
        <v>1586</v>
      </c>
      <c r="M17">
        <f>SUM(E$17:E17)</f>
        <v>1671</v>
      </c>
      <c r="N17">
        <f>SUM(F$17:F17)</f>
        <v>1363</v>
      </c>
      <c r="O17">
        <f>SUM(G$17:G17)</f>
        <v>1575</v>
      </c>
      <c r="P17">
        <f>SUM(H$17:H17)</f>
        <v>1490</v>
      </c>
      <c r="Q17">
        <f>SUM(I$17:I17)</f>
        <v>1708</v>
      </c>
      <c r="R17">
        <f t="shared" ref="R17:R28" si="5">MEDIAN(M17:Q17)</f>
        <v>1575</v>
      </c>
      <c r="T17" t="s">
        <v>8</v>
      </c>
      <c r="U17">
        <f t="shared" ref="U17:AA28" si="6">K17-$R17</f>
        <v>64</v>
      </c>
      <c r="V17">
        <f t="shared" si="6"/>
        <v>11</v>
      </c>
      <c r="W17">
        <f t="shared" si="6"/>
        <v>96</v>
      </c>
      <c r="X17">
        <f t="shared" si="6"/>
        <v>-212</v>
      </c>
      <c r="Y17">
        <f t="shared" si="6"/>
        <v>0</v>
      </c>
      <c r="Z17">
        <f t="shared" si="6"/>
        <v>-85</v>
      </c>
      <c r="AA17">
        <f t="shared" si="6"/>
        <v>133</v>
      </c>
    </row>
    <row r="18" spans="2:27">
      <c r="B18" t="s">
        <v>9</v>
      </c>
      <c r="C18">
        <v>1233</v>
      </c>
      <c r="D18">
        <v>1623</v>
      </c>
      <c r="E18">
        <v>1464</v>
      </c>
      <c r="F18">
        <v>1265</v>
      </c>
      <c r="G18">
        <v>1167</v>
      </c>
      <c r="H18">
        <v>1426</v>
      </c>
      <c r="I18">
        <v>1409</v>
      </c>
      <c r="K18">
        <f>SUM(C$17:C18)</f>
        <v>2872</v>
      </c>
      <c r="L18">
        <f>SUM(D$17:D18)</f>
        <v>3209</v>
      </c>
      <c r="M18">
        <f>SUM(E$17:E18)</f>
        <v>3135</v>
      </c>
      <c r="N18">
        <f>SUM(F$17:F18)</f>
        <v>2628</v>
      </c>
      <c r="O18">
        <f>SUM(G$17:G18)</f>
        <v>2742</v>
      </c>
      <c r="P18">
        <f>SUM(H$17:H18)</f>
        <v>2916</v>
      </c>
      <c r="Q18">
        <f>SUM(I$17:I18)</f>
        <v>3117</v>
      </c>
      <c r="R18">
        <f t="shared" si="5"/>
        <v>2916</v>
      </c>
      <c r="T18" t="s">
        <v>9</v>
      </c>
      <c r="U18">
        <f t="shared" si="6"/>
        <v>-44</v>
      </c>
      <c r="V18">
        <f t="shared" si="6"/>
        <v>293</v>
      </c>
      <c r="W18">
        <f t="shared" si="6"/>
        <v>219</v>
      </c>
      <c r="X18">
        <f t="shared" si="6"/>
        <v>-288</v>
      </c>
      <c r="Y18">
        <f t="shared" si="6"/>
        <v>-174</v>
      </c>
      <c r="Z18">
        <f t="shared" si="6"/>
        <v>0</v>
      </c>
      <c r="AA18">
        <f t="shared" si="6"/>
        <v>201</v>
      </c>
    </row>
    <row r="19" spans="2:27">
      <c r="B19" t="s">
        <v>10</v>
      </c>
      <c r="C19">
        <v>1295</v>
      </c>
      <c r="D19">
        <v>1632</v>
      </c>
      <c r="E19">
        <v>1819</v>
      </c>
      <c r="F19">
        <v>1405</v>
      </c>
      <c r="G19">
        <v>1249</v>
      </c>
      <c r="H19">
        <v>1538</v>
      </c>
      <c r="I19">
        <v>1385</v>
      </c>
      <c r="K19">
        <f>SUM(C$17:C19)</f>
        <v>4167</v>
      </c>
      <c r="L19">
        <f>SUM(D$17:D19)</f>
        <v>4841</v>
      </c>
      <c r="M19">
        <f>SUM(E$17:E19)</f>
        <v>4954</v>
      </c>
      <c r="N19">
        <f>SUM(F$17:F19)</f>
        <v>4033</v>
      </c>
      <c r="O19">
        <f>SUM(G$17:G19)</f>
        <v>3991</v>
      </c>
      <c r="P19">
        <f>SUM(H$17:H19)</f>
        <v>4454</v>
      </c>
      <c r="Q19">
        <f>SUM(I$17:I19)</f>
        <v>4502</v>
      </c>
      <c r="R19">
        <f t="shared" si="5"/>
        <v>4454</v>
      </c>
      <c r="T19" t="s">
        <v>10</v>
      </c>
      <c r="U19">
        <f t="shared" si="6"/>
        <v>-287</v>
      </c>
      <c r="V19">
        <f t="shared" si="6"/>
        <v>387</v>
      </c>
      <c r="W19">
        <f t="shared" si="6"/>
        <v>500</v>
      </c>
      <c r="X19">
        <f t="shared" si="6"/>
        <v>-421</v>
      </c>
      <c r="Y19">
        <f t="shared" si="6"/>
        <v>-463</v>
      </c>
      <c r="Z19">
        <f t="shared" si="6"/>
        <v>0</v>
      </c>
      <c r="AA19">
        <f t="shared" si="6"/>
        <v>48</v>
      </c>
    </row>
    <row r="20" spans="2:27">
      <c r="B20" t="s">
        <v>11</v>
      </c>
      <c r="C20">
        <v>1297</v>
      </c>
      <c r="D20">
        <v>1266</v>
      </c>
      <c r="E20">
        <v>1622</v>
      </c>
      <c r="F20">
        <v>1326</v>
      </c>
      <c r="G20">
        <v>1281</v>
      </c>
      <c r="H20">
        <v>1419</v>
      </c>
      <c r="I20">
        <v>1148</v>
      </c>
      <c r="K20">
        <f>SUM(C$17:C20)</f>
        <v>5464</v>
      </c>
      <c r="L20">
        <f>SUM(D$17:D20)</f>
        <v>6107</v>
      </c>
      <c r="M20">
        <f>SUM(E$17:E20)</f>
        <v>6576</v>
      </c>
      <c r="N20">
        <f>SUM(F$17:F20)</f>
        <v>5359</v>
      </c>
      <c r="O20">
        <f>SUM(G$17:G20)</f>
        <v>5272</v>
      </c>
      <c r="P20">
        <f>SUM(H$17:H20)</f>
        <v>5873</v>
      </c>
      <c r="Q20">
        <f>SUM(I$17:I20)</f>
        <v>5650</v>
      </c>
      <c r="R20">
        <f t="shared" si="5"/>
        <v>5650</v>
      </c>
      <c r="T20" t="s">
        <v>11</v>
      </c>
      <c r="U20">
        <f t="shared" si="6"/>
        <v>-186</v>
      </c>
      <c r="V20">
        <f t="shared" si="6"/>
        <v>457</v>
      </c>
      <c r="W20">
        <f t="shared" si="6"/>
        <v>926</v>
      </c>
      <c r="X20">
        <f t="shared" si="6"/>
        <v>-291</v>
      </c>
      <c r="Y20">
        <f t="shared" si="6"/>
        <v>-378</v>
      </c>
      <c r="Z20">
        <f t="shared" si="6"/>
        <v>223</v>
      </c>
      <c r="AA20">
        <f t="shared" si="6"/>
        <v>0</v>
      </c>
    </row>
    <row r="21" spans="2:27">
      <c r="B21" t="s">
        <v>12</v>
      </c>
      <c r="C21">
        <v>1269</v>
      </c>
      <c r="D21">
        <v>1301</v>
      </c>
      <c r="E21">
        <v>1426</v>
      </c>
      <c r="F21">
        <v>1293</v>
      </c>
      <c r="G21">
        <v>1303</v>
      </c>
      <c r="H21">
        <v>1248</v>
      </c>
      <c r="I21">
        <v>1390</v>
      </c>
      <c r="K21">
        <f>SUM(C$17:C21)</f>
        <v>6733</v>
      </c>
      <c r="L21">
        <f>SUM(D$17:D21)</f>
        <v>7408</v>
      </c>
      <c r="M21">
        <f>SUM(E$17:E21)</f>
        <v>8002</v>
      </c>
      <c r="N21">
        <f>SUM(F$17:F21)</f>
        <v>6652</v>
      </c>
      <c r="O21">
        <f>SUM(G$17:G21)</f>
        <v>6575</v>
      </c>
      <c r="P21">
        <f>SUM(H$17:H21)</f>
        <v>7121</v>
      </c>
      <c r="Q21">
        <f>SUM(I$17:I21)</f>
        <v>7040</v>
      </c>
      <c r="R21">
        <f t="shared" si="5"/>
        <v>7040</v>
      </c>
      <c r="T21" t="s">
        <v>12</v>
      </c>
      <c r="U21">
        <f t="shared" si="6"/>
        <v>-307</v>
      </c>
      <c r="V21">
        <f t="shared" si="6"/>
        <v>368</v>
      </c>
      <c r="W21">
        <f t="shared" si="6"/>
        <v>962</v>
      </c>
      <c r="X21">
        <f t="shared" si="6"/>
        <v>-388</v>
      </c>
      <c r="Y21">
        <f t="shared" si="6"/>
        <v>-465</v>
      </c>
      <c r="Z21">
        <f t="shared" si="6"/>
        <v>81</v>
      </c>
      <c r="AA21">
        <f t="shared" si="6"/>
        <v>0</v>
      </c>
    </row>
    <row r="22" spans="2:27">
      <c r="B22" t="s">
        <v>13</v>
      </c>
      <c r="C22">
        <v>1292</v>
      </c>
      <c r="D22">
        <v>1392</v>
      </c>
      <c r="E22">
        <v>1400</v>
      </c>
      <c r="F22">
        <v>1178</v>
      </c>
      <c r="G22">
        <v>1115</v>
      </c>
      <c r="H22">
        <v>1119</v>
      </c>
      <c r="I22">
        <v>1155</v>
      </c>
      <c r="K22">
        <f>SUM(C$17:C22)</f>
        <v>8025</v>
      </c>
      <c r="L22">
        <f>SUM(D$17:D22)</f>
        <v>8800</v>
      </c>
      <c r="M22">
        <f>SUM(E$17:E22)</f>
        <v>9402</v>
      </c>
      <c r="N22">
        <f>SUM(F$17:F22)</f>
        <v>7830</v>
      </c>
      <c r="O22">
        <f>SUM(G$17:G22)</f>
        <v>7690</v>
      </c>
      <c r="P22">
        <f>SUM(H$17:H22)</f>
        <v>8240</v>
      </c>
      <c r="Q22">
        <f>SUM(I$17:I22)</f>
        <v>8195</v>
      </c>
      <c r="R22">
        <f t="shared" si="5"/>
        <v>8195</v>
      </c>
      <c r="T22" t="s">
        <v>13</v>
      </c>
      <c r="U22">
        <f t="shared" si="6"/>
        <v>-170</v>
      </c>
      <c r="V22">
        <f t="shared" si="6"/>
        <v>605</v>
      </c>
      <c r="W22">
        <f t="shared" si="6"/>
        <v>1207</v>
      </c>
      <c r="X22">
        <f t="shared" si="6"/>
        <v>-365</v>
      </c>
      <c r="Y22">
        <f t="shared" si="6"/>
        <v>-505</v>
      </c>
      <c r="Z22">
        <f t="shared" si="6"/>
        <v>45</v>
      </c>
      <c r="AA22">
        <f t="shared" si="6"/>
        <v>0</v>
      </c>
    </row>
    <row r="23" spans="2:27">
      <c r="B23" t="s">
        <v>14</v>
      </c>
      <c r="C23">
        <v>1164</v>
      </c>
      <c r="D23">
        <v>1312</v>
      </c>
      <c r="E23">
        <v>1339</v>
      </c>
      <c r="F23">
        <v>1256</v>
      </c>
      <c r="G23">
        <v>1327</v>
      </c>
      <c r="H23">
        <v>1226</v>
      </c>
      <c r="I23">
        <v>1161</v>
      </c>
      <c r="K23">
        <f>SUM(C$17:C23)</f>
        <v>9189</v>
      </c>
      <c r="L23">
        <f>SUM(D$17:D23)</f>
        <v>10112</v>
      </c>
      <c r="M23">
        <f>SUM(E$17:E23)</f>
        <v>10741</v>
      </c>
      <c r="N23">
        <f>SUM(F$17:F23)</f>
        <v>9086</v>
      </c>
      <c r="O23">
        <f>SUM(G$17:G23)</f>
        <v>9017</v>
      </c>
      <c r="P23">
        <f>SUM(H$17:H23)</f>
        <v>9466</v>
      </c>
      <c r="Q23">
        <f>SUM(I$17:I23)</f>
        <v>9356</v>
      </c>
      <c r="R23">
        <f t="shared" si="5"/>
        <v>9356</v>
      </c>
      <c r="T23" t="s">
        <v>14</v>
      </c>
      <c r="U23">
        <f t="shared" si="6"/>
        <v>-167</v>
      </c>
      <c r="V23">
        <f t="shared" si="6"/>
        <v>756</v>
      </c>
      <c r="W23">
        <f t="shared" si="6"/>
        <v>1385</v>
      </c>
      <c r="X23">
        <f t="shared" si="6"/>
        <v>-270</v>
      </c>
      <c r="Y23">
        <f t="shared" si="6"/>
        <v>-339</v>
      </c>
      <c r="Z23">
        <f t="shared" si="6"/>
        <v>110</v>
      </c>
      <c r="AA23">
        <f t="shared" si="6"/>
        <v>0</v>
      </c>
    </row>
    <row r="24" spans="2:27">
      <c r="B24" t="s">
        <v>15</v>
      </c>
      <c r="D24">
        <v>1343</v>
      </c>
      <c r="E24">
        <v>1338</v>
      </c>
      <c r="F24">
        <v>1256</v>
      </c>
      <c r="G24">
        <v>1202</v>
      </c>
      <c r="H24">
        <v>1243</v>
      </c>
      <c r="I24">
        <v>1258</v>
      </c>
      <c r="L24">
        <f>SUM(D$17:D24)</f>
        <v>11455</v>
      </c>
      <c r="M24">
        <f>SUM(E$17:E24)</f>
        <v>12079</v>
      </c>
      <c r="N24">
        <f>SUM(F$17:F24)</f>
        <v>10342</v>
      </c>
      <c r="O24">
        <f>SUM(G$17:G24)</f>
        <v>10219</v>
      </c>
      <c r="P24">
        <f>SUM(H$17:H24)</f>
        <v>10709</v>
      </c>
      <c r="Q24">
        <f>SUM(I$17:I24)</f>
        <v>10614</v>
      </c>
      <c r="R24">
        <f t="shared" si="5"/>
        <v>10614</v>
      </c>
      <c r="T24" t="s">
        <v>15</v>
      </c>
      <c r="V24">
        <f t="shared" si="6"/>
        <v>841</v>
      </c>
      <c r="W24">
        <f t="shared" si="6"/>
        <v>1465</v>
      </c>
      <c r="X24">
        <f t="shared" si="6"/>
        <v>-272</v>
      </c>
      <c r="Y24">
        <f t="shared" si="6"/>
        <v>-395</v>
      </c>
      <c r="Z24">
        <f t="shared" si="6"/>
        <v>95</v>
      </c>
      <c r="AA24">
        <f t="shared" si="6"/>
        <v>0</v>
      </c>
    </row>
    <row r="25" spans="2:27">
      <c r="B25" t="s">
        <v>16</v>
      </c>
      <c r="D25">
        <v>1350</v>
      </c>
      <c r="E25">
        <v>1377</v>
      </c>
      <c r="F25">
        <v>1280</v>
      </c>
      <c r="G25">
        <v>1177</v>
      </c>
      <c r="H25">
        <v>1073</v>
      </c>
      <c r="I25">
        <v>1124</v>
      </c>
      <c r="L25">
        <f>SUM(D$17:D25)</f>
        <v>12805</v>
      </c>
      <c r="M25">
        <f>SUM(E$17:E25)</f>
        <v>13456</v>
      </c>
      <c r="N25">
        <f>SUM(F$17:F25)</f>
        <v>11622</v>
      </c>
      <c r="O25">
        <f>SUM(G$17:G25)</f>
        <v>11396</v>
      </c>
      <c r="P25">
        <f>SUM(H$17:H25)</f>
        <v>11782</v>
      </c>
      <c r="Q25">
        <f>SUM(I$17:I25)</f>
        <v>11738</v>
      </c>
      <c r="R25">
        <f t="shared" si="5"/>
        <v>11738</v>
      </c>
      <c r="T25" t="s">
        <v>16</v>
      </c>
      <c r="V25">
        <f t="shared" si="6"/>
        <v>1067</v>
      </c>
      <c r="W25">
        <f t="shared" si="6"/>
        <v>1718</v>
      </c>
      <c r="X25">
        <f t="shared" si="6"/>
        <v>-116</v>
      </c>
      <c r="Y25">
        <f t="shared" si="6"/>
        <v>-342</v>
      </c>
      <c r="Z25">
        <f t="shared" si="6"/>
        <v>44</v>
      </c>
      <c r="AA25">
        <f t="shared" si="6"/>
        <v>0</v>
      </c>
    </row>
    <row r="26" spans="2:27">
      <c r="B26" t="s">
        <v>17</v>
      </c>
      <c r="D26">
        <v>1376</v>
      </c>
      <c r="E26">
        <v>1586</v>
      </c>
      <c r="F26">
        <v>1269</v>
      </c>
      <c r="G26">
        <v>1265</v>
      </c>
      <c r="H26">
        <v>1367</v>
      </c>
      <c r="I26">
        <v>1248</v>
      </c>
      <c r="L26">
        <f>SUM(D$17:D26)</f>
        <v>14181</v>
      </c>
      <c r="M26">
        <f>SUM(E$17:E26)</f>
        <v>15042</v>
      </c>
      <c r="N26">
        <f>SUM(F$17:F26)</f>
        <v>12891</v>
      </c>
      <c r="O26">
        <f>SUM(G$17:G26)</f>
        <v>12661</v>
      </c>
      <c r="P26">
        <f>SUM(H$17:H26)</f>
        <v>13149</v>
      </c>
      <c r="Q26">
        <f>SUM(I$17:I26)</f>
        <v>12986</v>
      </c>
      <c r="R26">
        <f t="shared" si="5"/>
        <v>12986</v>
      </c>
      <c r="T26" t="s">
        <v>17</v>
      </c>
      <c r="V26">
        <f t="shared" si="6"/>
        <v>1195</v>
      </c>
      <c r="W26">
        <f t="shared" si="6"/>
        <v>2056</v>
      </c>
      <c r="X26">
        <f t="shared" si="6"/>
        <v>-95</v>
      </c>
      <c r="Y26">
        <f t="shared" si="6"/>
        <v>-325</v>
      </c>
      <c r="Z26">
        <f t="shared" si="6"/>
        <v>163</v>
      </c>
      <c r="AA26">
        <f t="shared" si="6"/>
        <v>0</v>
      </c>
    </row>
    <row r="27" spans="2:27">
      <c r="B27" t="s">
        <v>18</v>
      </c>
      <c r="D27">
        <v>1401</v>
      </c>
      <c r="E27">
        <v>1739</v>
      </c>
      <c r="F27">
        <v>1318</v>
      </c>
      <c r="G27">
        <v>1218</v>
      </c>
      <c r="H27">
        <v>1213</v>
      </c>
      <c r="I27">
        <v>1268</v>
      </c>
      <c r="L27">
        <f>SUM(D$17:D27)</f>
        <v>15582</v>
      </c>
      <c r="M27">
        <f>SUM(E$17:E27)</f>
        <v>16781</v>
      </c>
      <c r="N27">
        <f>SUM(F$17:F27)</f>
        <v>14209</v>
      </c>
      <c r="O27">
        <f>SUM(G$17:G27)</f>
        <v>13879</v>
      </c>
      <c r="P27">
        <f>SUM(H$17:H27)</f>
        <v>14362</v>
      </c>
      <c r="Q27">
        <f>SUM(I$17:I27)</f>
        <v>14254</v>
      </c>
      <c r="R27">
        <f t="shared" si="5"/>
        <v>14254</v>
      </c>
      <c r="T27" t="s">
        <v>18</v>
      </c>
      <c r="V27">
        <f t="shared" si="6"/>
        <v>1328</v>
      </c>
      <c r="W27">
        <f t="shared" si="6"/>
        <v>2527</v>
      </c>
      <c r="X27">
        <f t="shared" si="6"/>
        <v>-45</v>
      </c>
      <c r="Y27">
        <f t="shared" si="6"/>
        <v>-375</v>
      </c>
      <c r="Z27">
        <f t="shared" si="6"/>
        <v>108</v>
      </c>
      <c r="AA27">
        <f t="shared" si="6"/>
        <v>0</v>
      </c>
    </row>
    <row r="28" spans="2:27">
      <c r="B28" t="s">
        <v>19</v>
      </c>
      <c r="D28">
        <v>1663</v>
      </c>
      <c r="E28">
        <v>1667</v>
      </c>
      <c r="F28">
        <v>1514</v>
      </c>
      <c r="G28">
        <v>1359</v>
      </c>
      <c r="H28">
        <v>1312</v>
      </c>
      <c r="I28">
        <v>1224</v>
      </c>
      <c r="L28">
        <f>SUM(D$17:D28)</f>
        <v>17245</v>
      </c>
      <c r="M28">
        <f>SUM(E$17:E28)</f>
        <v>18448</v>
      </c>
      <c r="N28">
        <f>SUM(F$17:F28)</f>
        <v>15723</v>
      </c>
      <c r="O28">
        <f>SUM(G$17:G28)</f>
        <v>15238</v>
      </c>
      <c r="P28">
        <f>SUM(H$17:H28)</f>
        <v>15674</v>
      </c>
      <c r="Q28">
        <f>SUM(I$17:I28)</f>
        <v>15478</v>
      </c>
      <c r="R28">
        <f t="shared" si="5"/>
        <v>15674</v>
      </c>
      <c r="T28" t="s">
        <v>19</v>
      </c>
      <c r="V28">
        <f t="shared" si="6"/>
        <v>1571</v>
      </c>
      <c r="W28">
        <f t="shared" si="6"/>
        <v>2774</v>
      </c>
      <c r="X28">
        <f t="shared" si="6"/>
        <v>49</v>
      </c>
      <c r="Y28">
        <f t="shared" si="6"/>
        <v>-436</v>
      </c>
      <c r="Z28">
        <f t="shared" si="6"/>
        <v>0</v>
      </c>
      <c r="AA28">
        <f t="shared" si="6"/>
        <v>-196</v>
      </c>
    </row>
    <row r="31" spans="2:27">
      <c r="B31" s="3" t="s">
        <v>65</v>
      </c>
      <c r="C31" s="3"/>
    </row>
    <row r="32" spans="2:27">
      <c r="B32" s="3" t="s">
        <v>66</v>
      </c>
      <c r="C32" s="3"/>
    </row>
  </sheetData>
  <hyperlinks>
    <hyperlink ref="A1" location="home!A1" display="home" xr:uid="{AE4A4391-5B54-4795-904E-B345C783BEB9}"/>
    <hyperlink ref="B32" r:id="rId1" xr:uid="{F6A94182-9C10-46BD-9810-1C9955F151C4}"/>
    <hyperlink ref="B31" r:id="rId2" xr:uid="{2233CE39-79F2-4FD2-800A-5D2769A444A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85BE-D981-45A1-8DA3-DA8502FC0B80}">
  <dimension ref="A1:AD31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1140</v>
      </c>
      <c r="D2">
        <v>1367</v>
      </c>
      <c r="E2">
        <v>1321</v>
      </c>
      <c r="F2">
        <v>1508</v>
      </c>
      <c r="G2">
        <v>1462</v>
      </c>
      <c r="H2">
        <v>1609</v>
      </c>
      <c r="I2">
        <v>1683</v>
      </c>
      <c r="K2">
        <f>SUM(C$2:C2)</f>
        <v>1140</v>
      </c>
      <c r="L2">
        <f>SUM(D$2:D2)</f>
        <v>1367</v>
      </c>
      <c r="M2">
        <f>SUM(E$2:E2)</f>
        <v>1321</v>
      </c>
      <c r="N2">
        <f>SUM(F$2:F2)</f>
        <v>1508</v>
      </c>
      <c r="O2">
        <f>SUM(G$2:G2)</f>
        <v>1462</v>
      </c>
      <c r="P2">
        <f>SUM(H$2:H2)</f>
        <v>1609</v>
      </c>
      <c r="Q2">
        <f>SUM(I$2:I2)</f>
        <v>1683</v>
      </c>
      <c r="R2">
        <f>MEDIAN(M2:Q2)</f>
        <v>1508</v>
      </c>
      <c r="T2" t="s">
        <v>8</v>
      </c>
      <c r="U2">
        <f t="shared" ref="U2:AA13" si="0">K2-$R2</f>
        <v>-368</v>
      </c>
      <c r="V2">
        <f t="shared" si="0"/>
        <v>-141</v>
      </c>
      <c r="W2">
        <f t="shared" si="0"/>
        <v>-187</v>
      </c>
      <c r="X2">
        <f t="shared" si="0"/>
        <v>0</v>
      </c>
      <c r="Y2">
        <f t="shared" si="0"/>
        <v>-46</v>
      </c>
      <c r="Z2">
        <f t="shared" si="0"/>
        <v>101</v>
      </c>
      <c r="AA2">
        <f t="shared" si="0"/>
        <v>175</v>
      </c>
      <c r="AC2">
        <f>MEDIAN($E2:$I2)</f>
        <v>1508</v>
      </c>
      <c r="AD2">
        <f>MEDIAN(F2:I2)</f>
        <v>1558.5</v>
      </c>
    </row>
    <row r="3" spans="1:30">
      <c r="B3" t="s">
        <v>9</v>
      </c>
      <c r="C3">
        <v>1021</v>
      </c>
      <c r="D3">
        <v>1262</v>
      </c>
      <c r="E3">
        <v>1286</v>
      </c>
      <c r="F3">
        <v>1344</v>
      </c>
      <c r="G3">
        <v>1393</v>
      </c>
      <c r="H3">
        <v>1492</v>
      </c>
      <c r="I3">
        <v>1581</v>
      </c>
      <c r="K3">
        <f>SUM(C$2:C3)</f>
        <v>2161</v>
      </c>
      <c r="L3">
        <f>SUM(D$2:D3)</f>
        <v>2629</v>
      </c>
      <c r="M3">
        <f>SUM(E$2:E3)</f>
        <v>2607</v>
      </c>
      <c r="N3">
        <f>SUM(F$2:F3)</f>
        <v>2852</v>
      </c>
      <c r="O3">
        <f>SUM(G$2:G3)</f>
        <v>2855</v>
      </c>
      <c r="P3">
        <f>SUM(H$2:H3)</f>
        <v>3101</v>
      </c>
      <c r="Q3">
        <f>SUM(I$2:I3)</f>
        <v>3264</v>
      </c>
      <c r="R3">
        <f t="shared" ref="R3:R13" si="1">MEDIAN(M3:Q3)</f>
        <v>2855</v>
      </c>
      <c r="T3" t="s">
        <v>9</v>
      </c>
      <c r="U3">
        <f t="shared" si="0"/>
        <v>-694</v>
      </c>
      <c r="V3">
        <f t="shared" si="0"/>
        <v>-226</v>
      </c>
      <c r="W3">
        <f t="shared" si="0"/>
        <v>-248</v>
      </c>
      <c r="X3">
        <f t="shared" si="0"/>
        <v>-3</v>
      </c>
      <c r="Y3">
        <f t="shared" si="0"/>
        <v>0</v>
      </c>
      <c r="Z3">
        <f t="shared" si="0"/>
        <v>246</v>
      </c>
      <c r="AA3">
        <f t="shared" si="0"/>
        <v>409</v>
      </c>
      <c r="AC3">
        <f t="shared" ref="AC3:AC13" si="2">MEDIAN($E3:$I3)</f>
        <v>1393</v>
      </c>
      <c r="AD3">
        <f t="shared" ref="AD3:AD13" si="3">MEDIAN(F3:I3)</f>
        <v>1442.5</v>
      </c>
    </row>
    <row r="4" spans="1:30">
      <c r="B4" t="s">
        <v>10</v>
      </c>
      <c r="C4">
        <v>1260</v>
      </c>
      <c r="D4">
        <v>1441</v>
      </c>
      <c r="E4">
        <v>1517</v>
      </c>
      <c r="F4">
        <v>1471</v>
      </c>
      <c r="G4">
        <v>1549</v>
      </c>
      <c r="H4">
        <v>1637</v>
      </c>
      <c r="I4">
        <v>1768</v>
      </c>
      <c r="K4">
        <f>SUM(C$2:C4)</f>
        <v>3421</v>
      </c>
      <c r="L4">
        <f>SUM(D$2:D4)</f>
        <v>4070</v>
      </c>
      <c r="M4">
        <f>SUM(E$2:E4)</f>
        <v>4124</v>
      </c>
      <c r="N4">
        <f>SUM(F$2:F4)</f>
        <v>4323</v>
      </c>
      <c r="O4">
        <f>SUM(G$2:G4)</f>
        <v>4404</v>
      </c>
      <c r="P4">
        <f>SUM(H$2:H4)</f>
        <v>4738</v>
      </c>
      <c r="Q4">
        <f>SUM(I$2:I4)</f>
        <v>5032</v>
      </c>
      <c r="R4">
        <f t="shared" si="1"/>
        <v>4404</v>
      </c>
      <c r="T4" t="s">
        <v>10</v>
      </c>
      <c r="U4">
        <f t="shared" si="0"/>
        <v>-983</v>
      </c>
      <c r="V4">
        <f t="shared" si="0"/>
        <v>-334</v>
      </c>
      <c r="W4">
        <f t="shared" si="0"/>
        <v>-280</v>
      </c>
      <c r="X4">
        <f t="shared" si="0"/>
        <v>-81</v>
      </c>
      <c r="Y4">
        <f t="shared" si="0"/>
        <v>0</v>
      </c>
      <c r="Z4">
        <f t="shared" si="0"/>
        <v>334</v>
      </c>
      <c r="AA4">
        <f t="shared" si="0"/>
        <v>628</v>
      </c>
      <c r="AC4">
        <f t="shared" si="2"/>
        <v>1549</v>
      </c>
      <c r="AD4">
        <f t="shared" si="3"/>
        <v>1593</v>
      </c>
    </row>
    <row r="5" spans="1:30">
      <c r="B5" t="s">
        <v>11</v>
      </c>
      <c r="C5">
        <v>1147</v>
      </c>
      <c r="D5">
        <v>1305</v>
      </c>
      <c r="E5">
        <v>1362</v>
      </c>
      <c r="F5">
        <v>1551</v>
      </c>
      <c r="G5">
        <v>1541</v>
      </c>
      <c r="H5">
        <v>1646</v>
      </c>
      <c r="I5">
        <v>1746</v>
      </c>
      <c r="K5">
        <f>SUM(C$2:C5)</f>
        <v>4568</v>
      </c>
      <c r="L5">
        <f>SUM(D$2:D5)</f>
        <v>5375</v>
      </c>
      <c r="M5">
        <f>SUM(E$2:E5)</f>
        <v>5486</v>
      </c>
      <c r="N5">
        <f>SUM(F$2:F5)</f>
        <v>5874</v>
      </c>
      <c r="O5">
        <f>SUM(G$2:G5)</f>
        <v>5945</v>
      </c>
      <c r="P5">
        <f>SUM(H$2:H5)</f>
        <v>6384</v>
      </c>
      <c r="Q5">
        <f>SUM(I$2:I5)</f>
        <v>6778</v>
      </c>
      <c r="R5">
        <f t="shared" si="1"/>
        <v>5945</v>
      </c>
      <c r="T5" t="s">
        <v>11</v>
      </c>
      <c r="U5">
        <f t="shared" si="0"/>
        <v>-1377</v>
      </c>
      <c r="V5">
        <f t="shared" si="0"/>
        <v>-570</v>
      </c>
      <c r="W5">
        <f t="shared" si="0"/>
        <v>-459</v>
      </c>
      <c r="X5">
        <f t="shared" si="0"/>
        <v>-71</v>
      </c>
      <c r="Y5">
        <f t="shared" si="0"/>
        <v>0</v>
      </c>
      <c r="Z5">
        <f t="shared" si="0"/>
        <v>439</v>
      </c>
      <c r="AA5">
        <f t="shared" si="0"/>
        <v>833</v>
      </c>
      <c r="AC5">
        <f t="shared" si="2"/>
        <v>1551</v>
      </c>
      <c r="AD5">
        <f t="shared" si="3"/>
        <v>1598.5</v>
      </c>
    </row>
    <row r="6" spans="1:30">
      <c r="B6" t="s">
        <v>12</v>
      </c>
      <c r="C6">
        <v>1202</v>
      </c>
      <c r="D6">
        <v>1417</v>
      </c>
      <c r="E6">
        <v>1502</v>
      </c>
      <c r="F6">
        <v>1567</v>
      </c>
      <c r="G6">
        <v>1543</v>
      </c>
      <c r="H6">
        <v>1684</v>
      </c>
      <c r="I6">
        <v>1762</v>
      </c>
      <c r="K6">
        <f>SUM(C$2:C6)</f>
        <v>5770</v>
      </c>
      <c r="L6">
        <f>SUM(D$2:D6)</f>
        <v>6792</v>
      </c>
      <c r="M6">
        <f>SUM(E$2:E6)</f>
        <v>6988</v>
      </c>
      <c r="N6">
        <f>SUM(F$2:F6)</f>
        <v>7441</v>
      </c>
      <c r="O6">
        <f>SUM(G$2:G6)</f>
        <v>7488</v>
      </c>
      <c r="P6">
        <f>SUM(H$2:H6)</f>
        <v>8068</v>
      </c>
      <c r="Q6">
        <f>SUM(I$2:I6)</f>
        <v>8540</v>
      </c>
      <c r="R6">
        <f t="shared" si="1"/>
        <v>7488</v>
      </c>
      <c r="T6" t="s">
        <v>12</v>
      </c>
      <c r="U6">
        <f t="shared" si="0"/>
        <v>-1718</v>
      </c>
      <c r="V6">
        <f t="shared" si="0"/>
        <v>-696</v>
      </c>
      <c r="W6">
        <f t="shared" si="0"/>
        <v>-500</v>
      </c>
      <c r="X6">
        <f t="shared" si="0"/>
        <v>-47</v>
      </c>
      <c r="Y6">
        <f t="shared" si="0"/>
        <v>0</v>
      </c>
      <c r="Z6">
        <f t="shared" si="0"/>
        <v>580</v>
      </c>
      <c r="AA6">
        <f t="shared" si="0"/>
        <v>1052</v>
      </c>
      <c r="AC6">
        <f t="shared" si="2"/>
        <v>1567</v>
      </c>
      <c r="AD6">
        <f t="shared" si="3"/>
        <v>1625.5</v>
      </c>
    </row>
    <row r="7" spans="1:30">
      <c r="B7" t="s">
        <v>13</v>
      </c>
      <c r="C7">
        <v>1281</v>
      </c>
      <c r="D7">
        <v>1494</v>
      </c>
      <c r="E7">
        <v>1530</v>
      </c>
      <c r="F7">
        <v>1516</v>
      </c>
      <c r="G7">
        <v>1615</v>
      </c>
      <c r="H7">
        <v>1750</v>
      </c>
      <c r="I7">
        <v>1788</v>
      </c>
      <c r="K7">
        <f>SUM(C$2:C7)</f>
        <v>7051</v>
      </c>
      <c r="L7">
        <f>SUM(D$2:D7)</f>
        <v>8286</v>
      </c>
      <c r="M7">
        <f>SUM(E$2:E7)</f>
        <v>8518</v>
      </c>
      <c r="N7">
        <f>SUM(F$2:F7)</f>
        <v>8957</v>
      </c>
      <c r="O7">
        <f>SUM(G$2:G7)</f>
        <v>9103</v>
      </c>
      <c r="P7">
        <f>SUM(H$2:H7)</f>
        <v>9818</v>
      </c>
      <c r="Q7">
        <f>SUM(I$2:I7)</f>
        <v>10328</v>
      </c>
      <c r="R7">
        <f t="shared" si="1"/>
        <v>9103</v>
      </c>
      <c r="T7" t="s">
        <v>13</v>
      </c>
      <c r="U7">
        <f t="shared" si="0"/>
        <v>-2052</v>
      </c>
      <c r="V7">
        <f t="shared" si="0"/>
        <v>-817</v>
      </c>
      <c r="W7">
        <f t="shared" si="0"/>
        <v>-585</v>
      </c>
      <c r="X7">
        <f t="shared" si="0"/>
        <v>-146</v>
      </c>
      <c r="Y7">
        <f t="shared" si="0"/>
        <v>0</v>
      </c>
      <c r="Z7">
        <f t="shared" si="0"/>
        <v>715</v>
      </c>
      <c r="AA7">
        <f t="shared" si="0"/>
        <v>1225</v>
      </c>
      <c r="AC7">
        <f t="shared" si="2"/>
        <v>1615</v>
      </c>
      <c r="AD7">
        <f t="shared" si="3"/>
        <v>1682.5</v>
      </c>
    </row>
    <row r="8" spans="1:30">
      <c r="B8" t="s">
        <v>14</v>
      </c>
      <c r="C8">
        <v>1324</v>
      </c>
      <c r="D8">
        <v>1442</v>
      </c>
      <c r="E8">
        <v>1636</v>
      </c>
      <c r="F8">
        <v>1545</v>
      </c>
      <c r="G8">
        <v>1790</v>
      </c>
      <c r="H8">
        <v>1807</v>
      </c>
      <c r="I8">
        <v>1957</v>
      </c>
      <c r="K8">
        <f>SUM(C$2:C8)</f>
        <v>8375</v>
      </c>
      <c r="L8">
        <f>SUM(D$2:D8)</f>
        <v>9728</v>
      </c>
      <c r="M8">
        <f>SUM(E$2:E8)</f>
        <v>10154</v>
      </c>
      <c r="N8">
        <f>SUM(F$2:F8)</f>
        <v>10502</v>
      </c>
      <c r="O8">
        <f>SUM(G$2:G8)</f>
        <v>10893</v>
      </c>
      <c r="P8">
        <f>SUM(H$2:H8)</f>
        <v>11625</v>
      </c>
      <c r="Q8">
        <f>SUM(I$2:I8)</f>
        <v>12285</v>
      </c>
      <c r="R8">
        <f t="shared" si="1"/>
        <v>10893</v>
      </c>
      <c r="T8" t="s">
        <v>14</v>
      </c>
      <c r="U8">
        <f t="shared" si="0"/>
        <v>-2518</v>
      </c>
      <c r="V8">
        <f t="shared" si="0"/>
        <v>-1165</v>
      </c>
      <c r="W8">
        <f t="shared" si="0"/>
        <v>-739</v>
      </c>
      <c r="X8">
        <f t="shared" si="0"/>
        <v>-391</v>
      </c>
      <c r="Y8">
        <f t="shared" si="0"/>
        <v>0</v>
      </c>
      <c r="Z8">
        <f t="shared" si="0"/>
        <v>732</v>
      </c>
      <c r="AA8">
        <f t="shared" si="0"/>
        <v>1392</v>
      </c>
      <c r="AC8">
        <f t="shared" si="2"/>
        <v>1790</v>
      </c>
      <c r="AD8">
        <f t="shared" si="3"/>
        <v>1798.5</v>
      </c>
    </row>
    <row r="9" spans="1:30">
      <c r="B9" t="s">
        <v>15</v>
      </c>
      <c r="D9">
        <v>1380</v>
      </c>
      <c r="E9">
        <v>1582</v>
      </c>
      <c r="F9">
        <v>1550</v>
      </c>
      <c r="G9">
        <v>1732</v>
      </c>
      <c r="H9">
        <v>1697</v>
      </c>
      <c r="I9">
        <v>1893</v>
      </c>
      <c r="L9">
        <f>SUM(D$2:D9)</f>
        <v>11108</v>
      </c>
      <c r="M9">
        <f>SUM(E$2:E9)</f>
        <v>11736</v>
      </c>
      <c r="N9">
        <f>SUM(F$2:F9)</f>
        <v>12052</v>
      </c>
      <c r="O9">
        <f>SUM(G$2:G9)</f>
        <v>12625</v>
      </c>
      <c r="P9">
        <f>SUM(H$2:H9)</f>
        <v>13322</v>
      </c>
      <c r="Q9">
        <f>SUM(I$2:I9)</f>
        <v>14178</v>
      </c>
      <c r="R9">
        <f t="shared" si="1"/>
        <v>12625</v>
      </c>
      <c r="T9" t="s">
        <v>15</v>
      </c>
      <c r="V9">
        <f t="shared" si="0"/>
        <v>-1517</v>
      </c>
      <c r="W9">
        <f t="shared" si="0"/>
        <v>-889</v>
      </c>
      <c r="X9">
        <f t="shared" si="0"/>
        <v>-573</v>
      </c>
      <c r="Y9">
        <f t="shared" si="0"/>
        <v>0</v>
      </c>
      <c r="Z9">
        <f t="shared" si="0"/>
        <v>697</v>
      </c>
      <c r="AA9">
        <f t="shared" si="0"/>
        <v>1553</v>
      </c>
      <c r="AC9">
        <f t="shared" si="2"/>
        <v>1697</v>
      </c>
      <c r="AD9">
        <f t="shared" si="3"/>
        <v>1714.5</v>
      </c>
    </row>
    <row r="10" spans="1:30">
      <c r="B10" t="s">
        <v>16</v>
      </c>
      <c r="D10">
        <v>1455</v>
      </c>
      <c r="E10">
        <v>1583</v>
      </c>
      <c r="F10">
        <v>1494</v>
      </c>
      <c r="G10">
        <v>1609</v>
      </c>
      <c r="H10">
        <v>1635</v>
      </c>
      <c r="I10">
        <v>1769</v>
      </c>
      <c r="L10">
        <f>SUM(D$2:D10)</f>
        <v>12563</v>
      </c>
      <c r="M10">
        <f>SUM(E$2:E10)</f>
        <v>13319</v>
      </c>
      <c r="N10">
        <f>SUM(F$2:F10)</f>
        <v>13546</v>
      </c>
      <c r="O10">
        <f>SUM(G$2:G10)</f>
        <v>14234</v>
      </c>
      <c r="P10">
        <f>SUM(H$2:H10)</f>
        <v>14957</v>
      </c>
      <c r="Q10">
        <f>SUM(I$2:I10)</f>
        <v>15947</v>
      </c>
      <c r="R10">
        <f t="shared" si="1"/>
        <v>14234</v>
      </c>
      <c r="T10" t="s">
        <v>16</v>
      </c>
      <c r="V10">
        <f t="shared" si="0"/>
        <v>-1671</v>
      </c>
      <c r="W10">
        <f t="shared" si="0"/>
        <v>-915</v>
      </c>
      <c r="X10">
        <f t="shared" si="0"/>
        <v>-688</v>
      </c>
      <c r="Y10">
        <f t="shared" si="0"/>
        <v>0</v>
      </c>
      <c r="Z10">
        <f t="shared" si="0"/>
        <v>723</v>
      </c>
      <c r="AA10">
        <f t="shared" si="0"/>
        <v>1713</v>
      </c>
      <c r="AC10">
        <f t="shared" si="2"/>
        <v>1609</v>
      </c>
      <c r="AD10">
        <f t="shared" si="3"/>
        <v>1622</v>
      </c>
    </row>
    <row r="11" spans="1:30">
      <c r="B11" t="s">
        <v>17</v>
      </c>
      <c r="D11">
        <v>1219</v>
      </c>
      <c r="E11">
        <v>1388</v>
      </c>
      <c r="F11">
        <v>1376</v>
      </c>
      <c r="G11">
        <v>1560</v>
      </c>
      <c r="H11">
        <v>1506</v>
      </c>
      <c r="I11">
        <v>1752</v>
      </c>
      <c r="L11">
        <f>SUM(D$2:D11)</f>
        <v>13782</v>
      </c>
      <c r="M11">
        <f>SUM(E$2:E11)</f>
        <v>14707</v>
      </c>
      <c r="N11">
        <f>SUM(F$2:F11)</f>
        <v>14922</v>
      </c>
      <c r="O11">
        <f>SUM(G$2:G11)</f>
        <v>15794</v>
      </c>
      <c r="P11">
        <f>SUM(H$2:H11)</f>
        <v>16463</v>
      </c>
      <c r="Q11">
        <f>SUM(I$2:I11)</f>
        <v>17699</v>
      </c>
      <c r="R11">
        <f t="shared" si="1"/>
        <v>15794</v>
      </c>
      <c r="T11" t="s">
        <v>17</v>
      </c>
      <c r="V11">
        <f t="shared" si="0"/>
        <v>-2012</v>
      </c>
      <c r="W11">
        <f t="shared" si="0"/>
        <v>-1087</v>
      </c>
      <c r="X11">
        <f t="shared" si="0"/>
        <v>-872</v>
      </c>
      <c r="Y11">
        <f t="shared" si="0"/>
        <v>0</v>
      </c>
      <c r="Z11">
        <f t="shared" si="0"/>
        <v>669</v>
      </c>
      <c r="AA11">
        <f t="shared" si="0"/>
        <v>1905</v>
      </c>
      <c r="AC11">
        <f t="shared" si="2"/>
        <v>1506</v>
      </c>
      <c r="AD11">
        <f t="shared" si="3"/>
        <v>1533</v>
      </c>
    </row>
    <row r="12" spans="1:30">
      <c r="B12" t="s">
        <v>18</v>
      </c>
      <c r="D12">
        <v>1077</v>
      </c>
      <c r="E12">
        <v>1375</v>
      </c>
      <c r="F12">
        <v>1324</v>
      </c>
      <c r="G12">
        <v>1454</v>
      </c>
      <c r="H12">
        <v>1436</v>
      </c>
      <c r="I12">
        <v>1559</v>
      </c>
      <c r="L12">
        <f>SUM(D$2:D12)</f>
        <v>14859</v>
      </c>
      <c r="M12">
        <f>SUM(E$2:E12)</f>
        <v>16082</v>
      </c>
      <c r="N12">
        <f>SUM(F$2:F12)</f>
        <v>16246</v>
      </c>
      <c r="O12">
        <f>SUM(G$2:G12)</f>
        <v>17248</v>
      </c>
      <c r="P12">
        <f>SUM(H$2:H12)</f>
        <v>17899</v>
      </c>
      <c r="Q12">
        <f>SUM(I$2:I12)</f>
        <v>19258</v>
      </c>
      <c r="R12">
        <f t="shared" si="1"/>
        <v>17248</v>
      </c>
      <c r="T12" t="s">
        <v>18</v>
      </c>
      <c r="V12">
        <f t="shared" si="0"/>
        <v>-2389</v>
      </c>
      <c r="W12">
        <f t="shared" si="0"/>
        <v>-1166</v>
      </c>
      <c r="X12">
        <f t="shared" si="0"/>
        <v>-1002</v>
      </c>
      <c r="Y12">
        <f t="shared" si="0"/>
        <v>0</v>
      </c>
      <c r="Z12">
        <f t="shared" si="0"/>
        <v>651</v>
      </c>
      <c r="AA12">
        <f t="shared" si="0"/>
        <v>2010</v>
      </c>
      <c r="AC12">
        <f t="shared" si="2"/>
        <v>1436</v>
      </c>
      <c r="AD12">
        <f t="shared" si="3"/>
        <v>1445</v>
      </c>
    </row>
    <row r="13" spans="1:30">
      <c r="B13" t="s">
        <v>19</v>
      </c>
      <c r="D13">
        <v>1095</v>
      </c>
      <c r="E13">
        <v>1338</v>
      </c>
      <c r="F13">
        <v>1306</v>
      </c>
      <c r="G13">
        <v>1538</v>
      </c>
      <c r="H13">
        <v>1415</v>
      </c>
      <c r="I13">
        <v>1570</v>
      </c>
      <c r="L13">
        <f>SUM(D$2:D13)</f>
        <v>15954</v>
      </c>
      <c r="M13">
        <f>SUM(E$2:E13)</f>
        <v>17420</v>
      </c>
      <c r="N13">
        <f>SUM(F$2:F13)</f>
        <v>17552</v>
      </c>
      <c r="O13">
        <f>SUM(G$2:G13)</f>
        <v>18786</v>
      </c>
      <c r="P13">
        <f>SUM(H$2:H13)</f>
        <v>19314</v>
      </c>
      <c r="Q13">
        <f>SUM(I$2:I13)</f>
        <v>20828</v>
      </c>
      <c r="R13">
        <f t="shared" si="1"/>
        <v>18786</v>
      </c>
      <c r="T13" t="s">
        <v>19</v>
      </c>
      <c r="V13">
        <f t="shared" si="0"/>
        <v>-2832</v>
      </c>
      <c r="W13">
        <f t="shared" si="0"/>
        <v>-1366</v>
      </c>
      <c r="X13">
        <f t="shared" si="0"/>
        <v>-1234</v>
      </c>
      <c r="Y13">
        <f t="shared" si="0"/>
        <v>0</v>
      </c>
      <c r="Z13">
        <f t="shared" si="0"/>
        <v>528</v>
      </c>
      <c r="AA13">
        <f t="shared" si="0"/>
        <v>2042</v>
      </c>
      <c r="AC13">
        <f t="shared" si="2"/>
        <v>1415</v>
      </c>
      <c r="AD13">
        <f t="shared" si="3"/>
        <v>1476.5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3001</v>
      </c>
      <c r="D17">
        <v>2945</v>
      </c>
      <c r="E17">
        <v>3569</v>
      </c>
      <c r="F17">
        <v>2535</v>
      </c>
      <c r="G17">
        <v>2853</v>
      </c>
      <c r="H17">
        <v>2592</v>
      </c>
      <c r="I17">
        <v>2700</v>
      </c>
      <c r="K17">
        <f>SUM(C$17:C17)</f>
        <v>3001</v>
      </c>
      <c r="L17">
        <f>SUM(D$17:D17)</f>
        <v>2945</v>
      </c>
      <c r="M17">
        <f>SUM(E$17:E17)</f>
        <v>3569</v>
      </c>
      <c r="N17">
        <f>SUM(F$17:F17)</f>
        <v>2535</v>
      </c>
      <c r="O17">
        <f>SUM(G$17:G17)</f>
        <v>2853</v>
      </c>
      <c r="P17">
        <f>SUM(H$17:H17)</f>
        <v>2592</v>
      </c>
      <c r="Q17">
        <f>SUM(I$17:I17)</f>
        <v>2700</v>
      </c>
      <c r="R17">
        <f t="shared" ref="R17:R28" si="4">MEDIAN(M17:Q17)</f>
        <v>2700</v>
      </c>
      <c r="T17" t="s">
        <v>8</v>
      </c>
      <c r="U17">
        <f t="shared" ref="U17:AA28" si="5">K17-$R17</f>
        <v>301</v>
      </c>
      <c r="V17">
        <f t="shared" si="5"/>
        <v>245</v>
      </c>
      <c r="W17">
        <f t="shared" si="5"/>
        <v>869</v>
      </c>
      <c r="X17">
        <f t="shared" si="5"/>
        <v>-165</v>
      </c>
      <c r="Y17">
        <f t="shared" si="5"/>
        <v>153</v>
      </c>
      <c r="Z17">
        <f t="shared" si="5"/>
        <v>-108</v>
      </c>
      <c r="AA17">
        <f t="shared" si="5"/>
        <v>0</v>
      </c>
    </row>
    <row r="18" spans="2:27">
      <c r="B18" t="s">
        <v>9</v>
      </c>
      <c r="C18">
        <v>2324</v>
      </c>
      <c r="D18">
        <v>2758</v>
      </c>
      <c r="E18">
        <v>2824</v>
      </c>
      <c r="F18">
        <v>2219</v>
      </c>
      <c r="G18">
        <v>2389</v>
      </c>
      <c r="H18">
        <v>2439</v>
      </c>
      <c r="I18">
        <v>2619</v>
      </c>
      <c r="K18">
        <f>SUM(C$17:C18)</f>
        <v>5325</v>
      </c>
      <c r="L18">
        <f>SUM(D$17:D18)</f>
        <v>5703</v>
      </c>
      <c r="M18">
        <f>SUM(E$17:E18)</f>
        <v>6393</v>
      </c>
      <c r="N18">
        <f>SUM(F$17:F18)</f>
        <v>4754</v>
      </c>
      <c r="O18">
        <f>SUM(G$17:G18)</f>
        <v>5242</v>
      </c>
      <c r="P18">
        <f>SUM(H$17:H18)</f>
        <v>5031</v>
      </c>
      <c r="Q18">
        <f>SUM(I$17:I18)</f>
        <v>5319</v>
      </c>
      <c r="R18">
        <f t="shared" si="4"/>
        <v>5242</v>
      </c>
      <c r="T18" t="s">
        <v>9</v>
      </c>
      <c r="U18">
        <f t="shared" si="5"/>
        <v>83</v>
      </c>
      <c r="V18">
        <f t="shared" si="5"/>
        <v>461</v>
      </c>
      <c r="W18">
        <f t="shared" si="5"/>
        <v>1151</v>
      </c>
      <c r="X18">
        <f t="shared" si="5"/>
        <v>-488</v>
      </c>
      <c r="Y18">
        <f t="shared" si="5"/>
        <v>0</v>
      </c>
      <c r="Z18">
        <f t="shared" si="5"/>
        <v>-211</v>
      </c>
      <c r="AA18">
        <f t="shared" si="5"/>
        <v>77</v>
      </c>
    </row>
    <row r="19" spans="2:27">
      <c r="B19" t="s">
        <v>10</v>
      </c>
      <c r="C19">
        <v>2349</v>
      </c>
      <c r="D19">
        <v>3003</v>
      </c>
      <c r="E19">
        <v>2695</v>
      </c>
      <c r="F19">
        <v>2379</v>
      </c>
      <c r="G19">
        <v>2466</v>
      </c>
      <c r="H19">
        <v>3068</v>
      </c>
      <c r="I19">
        <v>2671</v>
      </c>
      <c r="K19">
        <f>SUM(C$17:C19)</f>
        <v>7674</v>
      </c>
      <c r="L19">
        <f>SUM(D$17:D19)</f>
        <v>8706</v>
      </c>
      <c r="M19">
        <f>SUM(E$17:E19)</f>
        <v>9088</v>
      </c>
      <c r="N19">
        <f>SUM(F$17:F19)</f>
        <v>7133</v>
      </c>
      <c r="O19">
        <f>SUM(G$17:G19)</f>
        <v>7708</v>
      </c>
      <c r="P19">
        <f>SUM(H$17:H19)</f>
        <v>8099</v>
      </c>
      <c r="Q19">
        <f>SUM(I$17:I19)</f>
        <v>7990</v>
      </c>
      <c r="R19">
        <f t="shared" si="4"/>
        <v>7990</v>
      </c>
      <c r="T19" t="s">
        <v>10</v>
      </c>
      <c r="U19">
        <f t="shared" si="5"/>
        <v>-316</v>
      </c>
      <c r="V19">
        <f t="shared" si="5"/>
        <v>716</v>
      </c>
      <c r="W19">
        <f t="shared" si="5"/>
        <v>1098</v>
      </c>
      <c r="X19">
        <f t="shared" si="5"/>
        <v>-857</v>
      </c>
      <c r="Y19">
        <f t="shared" si="5"/>
        <v>-282</v>
      </c>
      <c r="Z19">
        <f t="shared" si="5"/>
        <v>109</v>
      </c>
      <c r="AA19">
        <f t="shared" si="5"/>
        <v>0</v>
      </c>
    </row>
    <row r="20" spans="2:27">
      <c r="B20" t="s">
        <v>11</v>
      </c>
      <c r="C20">
        <v>2302</v>
      </c>
      <c r="D20">
        <v>2495</v>
      </c>
      <c r="E20">
        <v>2562</v>
      </c>
      <c r="F20">
        <v>2319</v>
      </c>
      <c r="G20">
        <v>2299</v>
      </c>
      <c r="H20">
        <v>2545</v>
      </c>
      <c r="I20">
        <v>2400</v>
      </c>
      <c r="K20">
        <f>SUM(C$17:C20)</f>
        <v>9976</v>
      </c>
      <c r="L20">
        <f>SUM(D$17:D20)</f>
        <v>11201</v>
      </c>
      <c r="M20">
        <f>SUM(E$17:E20)</f>
        <v>11650</v>
      </c>
      <c r="N20">
        <f>SUM(F$17:F20)</f>
        <v>9452</v>
      </c>
      <c r="O20">
        <f>SUM(G$17:G20)</f>
        <v>10007</v>
      </c>
      <c r="P20">
        <f>SUM(H$17:H20)</f>
        <v>10644</v>
      </c>
      <c r="Q20">
        <f>SUM(I$17:I20)</f>
        <v>10390</v>
      </c>
      <c r="R20">
        <f t="shared" si="4"/>
        <v>10390</v>
      </c>
      <c r="T20" t="s">
        <v>11</v>
      </c>
      <c r="U20">
        <f t="shared" si="5"/>
        <v>-414</v>
      </c>
      <c r="V20">
        <f t="shared" si="5"/>
        <v>811</v>
      </c>
      <c r="W20">
        <f t="shared" si="5"/>
        <v>1260</v>
      </c>
      <c r="X20">
        <f t="shared" si="5"/>
        <v>-938</v>
      </c>
      <c r="Y20">
        <f t="shared" si="5"/>
        <v>-383</v>
      </c>
      <c r="Z20">
        <f t="shared" si="5"/>
        <v>254</v>
      </c>
      <c r="AA20">
        <f t="shared" si="5"/>
        <v>0</v>
      </c>
    </row>
    <row r="21" spans="2:27">
      <c r="B21" t="s">
        <v>12</v>
      </c>
      <c r="C21">
        <v>2193</v>
      </c>
      <c r="D21">
        <v>2392</v>
      </c>
      <c r="E21">
        <v>2703</v>
      </c>
      <c r="F21">
        <v>2321</v>
      </c>
      <c r="G21">
        <v>2245</v>
      </c>
      <c r="H21">
        <v>2337</v>
      </c>
      <c r="I21">
        <v>2352</v>
      </c>
      <c r="K21">
        <f>SUM(C$17:C21)</f>
        <v>12169</v>
      </c>
      <c r="L21">
        <f>SUM(D$17:D21)</f>
        <v>13593</v>
      </c>
      <c r="M21">
        <f>SUM(E$17:E21)</f>
        <v>14353</v>
      </c>
      <c r="N21">
        <f>SUM(F$17:F21)</f>
        <v>11773</v>
      </c>
      <c r="O21">
        <f>SUM(G$17:G21)</f>
        <v>12252</v>
      </c>
      <c r="P21">
        <f>SUM(H$17:H21)</f>
        <v>12981</v>
      </c>
      <c r="Q21">
        <f>SUM(I$17:I21)</f>
        <v>12742</v>
      </c>
      <c r="R21">
        <f t="shared" si="4"/>
        <v>12742</v>
      </c>
      <c r="T21" t="s">
        <v>12</v>
      </c>
      <c r="U21">
        <f t="shared" si="5"/>
        <v>-573</v>
      </c>
      <c r="V21">
        <f t="shared" si="5"/>
        <v>851</v>
      </c>
      <c r="W21">
        <f t="shared" si="5"/>
        <v>1611</v>
      </c>
      <c r="X21">
        <f t="shared" si="5"/>
        <v>-969</v>
      </c>
      <c r="Y21">
        <f t="shared" si="5"/>
        <v>-490</v>
      </c>
      <c r="Z21">
        <f t="shared" si="5"/>
        <v>239</v>
      </c>
      <c r="AA21">
        <f t="shared" si="5"/>
        <v>0</v>
      </c>
    </row>
    <row r="22" spans="2:27">
      <c r="B22" t="s">
        <v>13</v>
      </c>
      <c r="C22">
        <v>2136</v>
      </c>
      <c r="D22">
        <v>2325</v>
      </c>
      <c r="E22">
        <v>2660</v>
      </c>
      <c r="F22">
        <v>2246</v>
      </c>
      <c r="G22">
        <v>2088</v>
      </c>
      <c r="H22">
        <v>2050</v>
      </c>
      <c r="I22">
        <v>2194</v>
      </c>
      <c r="K22">
        <f>SUM(C$17:C22)</f>
        <v>14305</v>
      </c>
      <c r="L22">
        <f>SUM(D$17:D22)</f>
        <v>15918</v>
      </c>
      <c r="M22">
        <f>SUM(E$17:E22)</f>
        <v>17013</v>
      </c>
      <c r="N22">
        <f>SUM(F$17:F22)</f>
        <v>14019</v>
      </c>
      <c r="O22">
        <f>SUM(G$17:G22)</f>
        <v>14340</v>
      </c>
      <c r="P22">
        <f>SUM(H$17:H22)</f>
        <v>15031</v>
      </c>
      <c r="Q22">
        <f>SUM(I$17:I22)</f>
        <v>14936</v>
      </c>
      <c r="R22">
        <f t="shared" si="4"/>
        <v>14936</v>
      </c>
      <c r="T22" t="s">
        <v>13</v>
      </c>
      <c r="U22">
        <f t="shared" si="5"/>
        <v>-631</v>
      </c>
      <c r="V22">
        <f t="shared" si="5"/>
        <v>982</v>
      </c>
      <c r="W22">
        <f t="shared" si="5"/>
        <v>2077</v>
      </c>
      <c r="X22">
        <f t="shared" si="5"/>
        <v>-917</v>
      </c>
      <c r="Y22">
        <f t="shared" si="5"/>
        <v>-596</v>
      </c>
      <c r="Z22">
        <f t="shared" si="5"/>
        <v>95</v>
      </c>
      <c r="AA22">
        <f t="shared" si="5"/>
        <v>0</v>
      </c>
    </row>
    <row r="23" spans="2:27">
      <c r="B23" t="s">
        <v>14</v>
      </c>
      <c r="C23">
        <v>1937</v>
      </c>
      <c r="D23">
        <v>2251</v>
      </c>
      <c r="E23">
        <v>2546</v>
      </c>
      <c r="F23">
        <v>2205</v>
      </c>
      <c r="G23">
        <v>2214</v>
      </c>
      <c r="H23">
        <v>2391</v>
      </c>
      <c r="I23">
        <v>2209</v>
      </c>
      <c r="K23">
        <f>SUM(C$17:C23)</f>
        <v>16242</v>
      </c>
      <c r="L23">
        <f>SUM(D$17:D23)</f>
        <v>18169</v>
      </c>
      <c r="M23">
        <f>SUM(E$17:E23)</f>
        <v>19559</v>
      </c>
      <c r="N23">
        <f>SUM(F$17:F23)</f>
        <v>16224</v>
      </c>
      <c r="O23">
        <f>SUM(G$17:G23)</f>
        <v>16554</v>
      </c>
      <c r="P23">
        <f>SUM(H$17:H23)</f>
        <v>17422</v>
      </c>
      <c r="Q23">
        <f>SUM(I$17:I23)</f>
        <v>17145</v>
      </c>
      <c r="R23">
        <f t="shared" si="4"/>
        <v>17145</v>
      </c>
      <c r="T23" t="s">
        <v>14</v>
      </c>
      <c r="U23">
        <f t="shared" si="5"/>
        <v>-903</v>
      </c>
      <c r="V23">
        <f t="shared" si="5"/>
        <v>1024</v>
      </c>
      <c r="W23">
        <f t="shared" si="5"/>
        <v>2414</v>
      </c>
      <c r="X23">
        <f t="shared" si="5"/>
        <v>-921</v>
      </c>
      <c r="Y23">
        <f t="shared" si="5"/>
        <v>-591</v>
      </c>
      <c r="Z23">
        <f t="shared" si="5"/>
        <v>277</v>
      </c>
      <c r="AA23">
        <f t="shared" si="5"/>
        <v>0</v>
      </c>
    </row>
    <row r="24" spans="2:27">
      <c r="B24" t="s">
        <v>15</v>
      </c>
      <c r="D24">
        <v>2323</v>
      </c>
      <c r="E24">
        <v>2322</v>
      </c>
      <c r="F24">
        <v>2247</v>
      </c>
      <c r="G24">
        <v>2031</v>
      </c>
      <c r="H24">
        <v>2156</v>
      </c>
      <c r="I24">
        <v>2121</v>
      </c>
      <c r="L24">
        <f>SUM(D$17:D24)</f>
        <v>20492</v>
      </c>
      <c r="M24">
        <f>SUM(E$17:E24)</f>
        <v>21881</v>
      </c>
      <c r="N24">
        <f>SUM(F$17:F24)</f>
        <v>18471</v>
      </c>
      <c r="O24">
        <f>SUM(G$17:G24)</f>
        <v>18585</v>
      </c>
      <c r="P24">
        <f>SUM(H$17:H24)</f>
        <v>19578</v>
      </c>
      <c r="Q24">
        <f>SUM(I$17:I24)</f>
        <v>19266</v>
      </c>
      <c r="R24">
        <f t="shared" si="4"/>
        <v>19266</v>
      </c>
      <c r="T24" t="s">
        <v>15</v>
      </c>
      <c r="V24">
        <f t="shared" si="5"/>
        <v>1226</v>
      </c>
      <c r="W24">
        <f t="shared" si="5"/>
        <v>2615</v>
      </c>
      <c r="X24">
        <f t="shared" si="5"/>
        <v>-795</v>
      </c>
      <c r="Y24">
        <f t="shared" si="5"/>
        <v>-681</v>
      </c>
      <c r="Z24">
        <f t="shared" si="5"/>
        <v>312</v>
      </c>
      <c r="AA24">
        <f t="shared" si="5"/>
        <v>0</v>
      </c>
    </row>
    <row r="25" spans="2:27">
      <c r="B25" t="s">
        <v>16</v>
      </c>
      <c r="D25">
        <v>2322</v>
      </c>
      <c r="E25">
        <v>2533</v>
      </c>
      <c r="F25">
        <v>2161</v>
      </c>
      <c r="G25">
        <v>2164</v>
      </c>
      <c r="H25">
        <v>2147</v>
      </c>
      <c r="I25">
        <v>2247</v>
      </c>
      <c r="L25">
        <f>SUM(D$17:D25)</f>
        <v>22814</v>
      </c>
      <c r="M25">
        <f>SUM(E$17:E25)</f>
        <v>24414</v>
      </c>
      <c r="N25">
        <f>SUM(F$17:F25)</f>
        <v>20632</v>
      </c>
      <c r="O25">
        <f>SUM(G$17:G25)</f>
        <v>20749</v>
      </c>
      <c r="P25">
        <f>SUM(H$17:H25)</f>
        <v>21725</v>
      </c>
      <c r="Q25">
        <f>SUM(I$17:I25)</f>
        <v>21513</v>
      </c>
      <c r="R25">
        <f t="shared" si="4"/>
        <v>21513</v>
      </c>
      <c r="T25" t="s">
        <v>16</v>
      </c>
      <c r="V25">
        <f t="shared" si="5"/>
        <v>1301</v>
      </c>
      <c r="W25">
        <f t="shared" si="5"/>
        <v>2901</v>
      </c>
      <c r="X25">
        <f t="shared" si="5"/>
        <v>-881</v>
      </c>
      <c r="Y25">
        <f t="shared" si="5"/>
        <v>-764</v>
      </c>
      <c r="Z25">
        <f t="shared" si="5"/>
        <v>212</v>
      </c>
      <c r="AA25">
        <f t="shared" si="5"/>
        <v>0</v>
      </c>
    </row>
    <row r="26" spans="2:27">
      <c r="B26" t="s">
        <v>17</v>
      </c>
      <c r="D26">
        <v>2525</v>
      </c>
      <c r="E26">
        <v>3581</v>
      </c>
      <c r="F26">
        <v>2401</v>
      </c>
      <c r="G26">
        <v>2291</v>
      </c>
      <c r="H26">
        <v>2292</v>
      </c>
      <c r="I26">
        <v>2371</v>
      </c>
      <c r="L26">
        <f>SUM(D$17:D26)</f>
        <v>25339</v>
      </c>
      <c r="M26">
        <f>SUM(E$17:E26)</f>
        <v>27995</v>
      </c>
      <c r="N26">
        <f>SUM(F$17:F26)</f>
        <v>23033</v>
      </c>
      <c r="O26">
        <f>SUM(G$17:G26)</f>
        <v>23040</v>
      </c>
      <c r="P26">
        <f>SUM(H$17:H26)</f>
        <v>24017</v>
      </c>
      <c r="Q26">
        <f>SUM(I$17:I26)</f>
        <v>23884</v>
      </c>
      <c r="R26">
        <f t="shared" si="4"/>
        <v>23884</v>
      </c>
      <c r="T26" t="s">
        <v>17</v>
      </c>
      <c r="V26">
        <f t="shared" si="5"/>
        <v>1455</v>
      </c>
      <c r="W26">
        <f t="shared" si="5"/>
        <v>4111</v>
      </c>
      <c r="X26">
        <f t="shared" si="5"/>
        <v>-851</v>
      </c>
      <c r="Y26">
        <f t="shared" si="5"/>
        <v>-844</v>
      </c>
      <c r="Z26">
        <f t="shared" si="5"/>
        <v>133</v>
      </c>
      <c r="AA26">
        <f t="shared" si="5"/>
        <v>0</v>
      </c>
    </row>
    <row r="27" spans="2:27">
      <c r="B27" t="s">
        <v>18</v>
      </c>
      <c r="D27">
        <v>2402</v>
      </c>
      <c r="E27">
        <v>3597</v>
      </c>
      <c r="F27">
        <v>2542</v>
      </c>
      <c r="G27">
        <v>2174</v>
      </c>
      <c r="H27">
        <v>2245</v>
      </c>
      <c r="I27">
        <v>2343</v>
      </c>
      <c r="L27">
        <f>SUM(D$17:D27)</f>
        <v>27741</v>
      </c>
      <c r="M27">
        <f>SUM(E$17:E27)</f>
        <v>31592</v>
      </c>
      <c r="N27">
        <f>SUM(F$17:F27)</f>
        <v>25575</v>
      </c>
      <c r="O27">
        <f>SUM(G$17:G27)</f>
        <v>25214</v>
      </c>
      <c r="P27">
        <f>SUM(H$17:H27)</f>
        <v>26262</v>
      </c>
      <c r="Q27">
        <f>SUM(I$17:I27)</f>
        <v>26227</v>
      </c>
      <c r="R27">
        <f t="shared" si="4"/>
        <v>26227</v>
      </c>
      <c r="T27" t="s">
        <v>18</v>
      </c>
      <c r="V27">
        <f t="shared" si="5"/>
        <v>1514</v>
      </c>
      <c r="W27">
        <f t="shared" si="5"/>
        <v>5365</v>
      </c>
      <c r="X27">
        <f t="shared" si="5"/>
        <v>-652</v>
      </c>
      <c r="Y27">
        <f t="shared" si="5"/>
        <v>-1013</v>
      </c>
      <c r="Z27">
        <f t="shared" si="5"/>
        <v>35</v>
      </c>
      <c r="AA27">
        <f t="shared" si="5"/>
        <v>0</v>
      </c>
    </row>
    <row r="28" spans="2:27">
      <c r="B28" t="s">
        <v>19</v>
      </c>
      <c r="D28">
        <v>2990</v>
      </c>
      <c r="E28">
        <v>3008</v>
      </c>
      <c r="F28">
        <v>3279</v>
      </c>
      <c r="G28">
        <v>2505</v>
      </c>
      <c r="H28">
        <v>2558</v>
      </c>
      <c r="I28">
        <v>2530</v>
      </c>
      <c r="L28">
        <f>SUM(D$17:D28)</f>
        <v>30731</v>
      </c>
      <c r="M28">
        <f>SUM(E$17:E28)</f>
        <v>34600</v>
      </c>
      <c r="N28">
        <f>SUM(F$17:F28)</f>
        <v>28854</v>
      </c>
      <c r="O28">
        <f>SUM(G$17:G28)</f>
        <v>27719</v>
      </c>
      <c r="P28">
        <f>SUM(H$17:H28)</f>
        <v>28820</v>
      </c>
      <c r="Q28">
        <f>SUM(I$17:I28)</f>
        <v>28757</v>
      </c>
      <c r="R28">
        <f t="shared" si="4"/>
        <v>28820</v>
      </c>
      <c r="T28" t="s">
        <v>19</v>
      </c>
      <c r="V28">
        <f t="shared" si="5"/>
        <v>1911</v>
      </c>
      <c r="W28">
        <f t="shared" si="5"/>
        <v>5780</v>
      </c>
      <c r="X28">
        <f t="shared" si="5"/>
        <v>34</v>
      </c>
      <c r="Y28">
        <f t="shared" si="5"/>
        <v>-1101</v>
      </c>
      <c r="Z28">
        <f t="shared" si="5"/>
        <v>0</v>
      </c>
      <c r="AA28">
        <f t="shared" si="5"/>
        <v>-63</v>
      </c>
    </row>
    <row r="31" spans="2:27">
      <c r="B31" s="3" t="s">
        <v>69</v>
      </c>
      <c r="C31" s="3"/>
    </row>
  </sheetData>
  <hyperlinks>
    <hyperlink ref="A1" location="home!A1" display="home" xr:uid="{2AD82786-45C1-41FD-843E-E4B3F8873F99}"/>
    <hyperlink ref="B31" r:id="rId1" xr:uid="{B176858E-FE46-4752-A600-CD2DF5C8138E}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AC62-29EA-40D6-AA4D-531AEEC9B5DC}">
  <dimension ref="A1:AD31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1533</v>
      </c>
      <c r="D2">
        <v>1501</v>
      </c>
      <c r="E2">
        <v>1768</v>
      </c>
      <c r="F2">
        <v>2180</v>
      </c>
      <c r="G2">
        <v>2264</v>
      </c>
      <c r="H2">
        <v>2401</v>
      </c>
      <c r="I2">
        <v>2390</v>
      </c>
      <c r="K2">
        <f>SUM(C$2:C2)</f>
        <v>1533</v>
      </c>
      <c r="L2">
        <f>SUM(D$2:D2)</f>
        <v>1501</v>
      </c>
      <c r="M2">
        <f>SUM(E$2:E2)</f>
        <v>1768</v>
      </c>
      <c r="N2">
        <f>SUM(F$2:F2)</f>
        <v>2180</v>
      </c>
      <c r="O2">
        <f>SUM(G$2:G2)</f>
        <v>2264</v>
      </c>
      <c r="P2">
        <f>SUM(H$2:H2)</f>
        <v>2401</v>
      </c>
      <c r="Q2">
        <f>SUM(I$2:I2)</f>
        <v>2390</v>
      </c>
      <c r="R2">
        <f>MEDIAN(M2:Q2)</f>
        <v>2264</v>
      </c>
      <c r="T2" t="s">
        <v>8</v>
      </c>
      <c r="U2">
        <f t="shared" ref="U2:AA13" si="0">K2-$R2</f>
        <v>-731</v>
      </c>
      <c r="V2">
        <f t="shared" si="0"/>
        <v>-763</v>
      </c>
      <c r="W2">
        <f t="shared" si="0"/>
        <v>-496</v>
      </c>
      <c r="X2">
        <f t="shared" si="0"/>
        <v>-84</v>
      </c>
      <c r="Y2">
        <f t="shared" si="0"/>
        <v>0</v>
      </c>
      <c r="Z2">
        <f t="shared" si="0"/>
        <v>137</v>
      </c>
      <c r="AA2">
        <f t="shared" si="0"/>
        <v>126</v>
      </c>
      <c r="AC2">
        <f>MEDIAN($E2:$I2)</f>
        <v>2264</v>
      </c>
      <c r="AD2">
        <f>MEDIAN(F2:I2)</f>
        <v>2327</v>
      </c>
    </row>
    <row r="3" spans="1:30">
      <c r="B3" t="s">
        <v>9</v>
      </c>
      <c r="C3">
        <v>1530</v>
      </c>
      <c r="D3">
        <v>1624</v>
      </c>
      <c r="E3">
        <v>1719</v>
      </c>
      <c r="F3">
        <v>1913</v>
      </c>
      <c r="G3">
        <v>2017</v>
      </c>
      <c r="H3">
        <v>2102</v>
      </c>
      <c r="I3">
        <v>2179</v>
      </c>
      <c r="K3">
        <f>SUM(C$2:C3)</f>
        <v>3063</v>
      </c>
      <c r="L3">
        <f>SUM(D$2:D3)</f>
        <v>3125</v>
      </c>
      <c r="M3">
        <f>SUM(E$2:E3)</f>
        <v>3487</v>
      </c>
      <c r="N3">
        <f>SUM(F$2:F3)</f>
        <v>4093</v>
      </c>
      <c r="O3">
        <f>SUM(G$2:G3)</f>
        <v>4281</v>
      </c>
      <c r="P3">
        <f>SUM(H$2:H3)</f>
        <v>4503</v>
      </c>
      <c r="Q3">
        <f>SUM(I$2:I3)</f>
        <v>4569</v>
      </c>
      <c r="R3">
        <f t="shared" ref="R3:R13" si="1">MEDIAN(M3:Q3)</f>
        <v>4281</v>
      </c>
      <c r="T3" t="s">
        <v>9</v>
      </c>
      <c r="U3">
        <f t="shared" si="0"/>
        <v>-1218</v>
      </c>
      <c r="V3">
        <f t="shared" si="0"/>
        <v>-1156</v>
      </c>
      <c r="W3">
        <f t="shared" si="0"/>
        <v>-794</v>
      </c>
      <c r="X3">
        <f t="shared" si="0"/>
        <v>-188</v>
      </c>
      <c r="Y3">
        <f t="shared" si="0"/>
        <v>0</v>
      </c>
      <c r="Z3">
        <f t="shared" si="0"/>
        <v>222</v>
      </c>
      <c r="AA3">
        <f t="shared" si="0"/>
        <v>288</v>
      </c>
      <c r="AC3">
        <f t="shared" ref="AC3:AC13" si="2">MEDIAN($E3:$I3)</f>
        <v>2017</v>
      </c>
      <c r="AD3">
        <f t="shared" ref="AD3:AD13" si="3">MEDIAN(F3:I3)</f>
        <v>2059.5</v>
      </c>
    </row>
    <row r="4" spans="1:30">
      <c r="B4" t="s">
        <v>10</v>
      </c>
      <c r="C4">
        <v>1750</v>
      </c>
      <c r="D4">
        <v>1809</v>
      </c>
      <c r="E4">
        <v>1975</v>
      </c>
      <c r="F4">
        <v>2010</v>
      </c>
      <c r="G4">
        <v>2250</v>
      </c>
      <c r="H4">
        <v>2371</v>
      </c>
      <c r="I4">
        <v>2400</v>
      </c>
      <c r="K4">
        <f>SUM(C$2:C4)</f>
        <v>4813</v>
      </c>
      <c r="L4">
        <f>SUM(D$2:D4)</f>
        <v>4934</v>
      </c>
      <c r="M4">
        <f>SUM(E$2:E4)</f>
        <v>5462</v>
      </c>
      <c r="N4">
        <f>SUM(F$2:F4)</f>
        <v>6103</v>
      </c>
      <c r="O4">
        <f>SUM(G$2:G4)</f>
        <v>6531</v>
      </c>
      <c r="P4">
        <f>SUM(H$2:H4)</f>
        <v>6874</v>
      </c>
      <c r="Q4">
        <f>SUM(I$2:I4)</f>
        <v>6969</v>
      </c>
      <c r="R4">
        <f t="shared" si="1"/>
        <v>6531</v>
      </c>
      <c r="T4" t="s">
        <v>10</v>
      </c>
      <c r="U4">
        <f t="shared" si="0"/>
        <v>-1718</v>
      </c>
      <c r="V4">
        <f t="shared" si="0"/>
        <v>-1597</v>
      </c>
      <c r="W4">
        <f t="shared" si="0"/>
        <v>-1069</v>
      </c>
      <c r="X4">
        <f t="shared" si="0"/>
        <v>-428</v>
      </c>
      <c r="Y4">
        <f t="shared" si="0"/>
        <v>0</v>
      </c>
      <c r="Z4">
        <f t="shared" si="0"/>
        <v>343</v>
      </c>
      <c r="AA4">
        <f t="shared" si="0"/>
        <v>438</v>
      </c>
      <c r="AC4">
        <f t="shared" si="2"/>
        <v>2250</v>
      </c>
      <c r="AD4">
        <f t="shared" si="3"/>
        <v>2310.5</v>
      </c>
    </row>
    <row r="5" spans="1:30">
      <c r="B5" t="s">
        <v>11</v>
      </c>
      <c r="C5">
        <v>1474</v>
      </c>
      <c r="D5">
        <v>1781</v>
      </c>
      <c r="E5">
        <v>1944</v>
      </c>
      <c r="F5">
        <v>2115</v>
      </c>
      <c r="G5">
        <v>2275</v>
      </c>
      <c r="H5">
        <v>2307</v>
      </c>
      <c r="I5">
        <v>2272</v>
      </c>
      <c r="K5">
        <f>SUM(C$2:C5)</f>
        <v>6287</v>
      </c>
      <c r="L5">
        <f>SUM(D$2:D5)</f>
        <v>6715</v>
      </c>
      <c r="M5">
        <f>SUM(E$2:E5)</f>
        <v>7406</v>
      </c>
      <c r="N5">
        <f>SUM(F$2:F5)</f>
        <v>8218</v>
      </c>
      <c r="O5">
        <f>SUM(G$2:G5)</f>
        <v>8806</v>
      </c>
      <c r="P5">
        <f>SUM(H$2:H5)</f>
        <v>9181</v>
      </c>
      <c r="Q5">
        <f>SUM(I$2:I5)</f>
        <v>9241</v>
      </c>
      <c r="R5">
        <f t="shared" si="1"/>
        <v>8806</v>
      </c>
      <c r="T5" t="s">
        <v>11</v>
      </c>
      <c r="U5">
        <f t="shared" si="0"/>
        <v>-2519</v>
      </c>
      <c r="V5">
        <f t="shared" si="0"/>
        <v>-2091</v>
      </c>
      <c r="W5">
        <f t="shared" si="0"/>
        <v>-1400</v>
      </c>
      <c r="X5">
        <f t="shared" si="0"/>
        <v>-588</v>
      </c>
      <c r="Y5">
        <f t="shared" si="0"/>
        <v>0</v>
      </c>
      <c r="Z5">
        <f t="shared" si="0"/>
        <v>375</v>
      </c>
      <c r="AA5">
        <f t="shared" si="0"/>
        <v>435</v>
      </c>
      <c r="AC5">
        <f t="shared" si="2"/>
        <v>2272</v>
      </c>
      <c r="AD5">
        <f t="shared" si="3"/>
        <v>2273.5</v>
      </c>
    </row>
    <row r="6" spans="1:30">
      <c r="B6" t="s">
        <v>12</v>
      </c>
      <c r="C6">
        <v>1892</v>
      </c>
      <c r="D6">
        <v>2057</v>
      </c>
      <c r="E6">
        <v>2154</v>
      </c>
      <c r="F6">
        <v>2188</v>
      </c>
      <c r="G6">
        <v>2387</v>
      </c>
      <c r="H6">
        <v>2498</v>
      </c>
      <c r="I6">
        <v>2511</v>
      </c>
      <c r="K6">
        <f>SUM(C$2:C6)</f>
        <v>8179</v>
      </c>
      <c r="L6">
        <f>SUM(D$2:D6)</f>
        <v>8772</v>
      </c>
      <c r="M6">
        <f>SUM(E$2:E6)</f>
        <v>9560</v>
      </c>
      <c r="N6">
        <f>SUM(F$2:F6)</f>
        <v>10406</v>
      </c>
      <c r="O6">
        <f>SUM(G$2:G6)</f>
        <v>11193</v>
      </c>
      <c r="P6">
        <f>SUM(H$2:H6)</f>
        <v>11679</v>
      </c>
      <c r="Q6">
        <f>SUM(I$2:I6)</f>
        <v>11752</v>
      </c>
      <c r="R6">
        <f t="shared" si="1"/>
        <v>11193</v>
      </c>
      <c r="T6" t="s">
        <v>12</v>
      </c>
      <c r="U6">
        <f t="shared" si="0"/>
        <v>-3014</v>
      </c>
      <c r="V6">
        <f t="shared" si="0"/>
        <v>-2421</v>
      </c>
      <c r="W6">
        <f t="shared" si="0"/>
        <v>-1633</v>
      </c>
      <c r="X6">
        <f t="shared" si="0"/>
        <v>-787</v>
      </c>
      <c r="Y6">
        <f t="shared" si="0"/>
        <v>0</v>
      </c>
      <c r="Z6">
        <f t="shared" si="0"/>
        <v>486</v>
      </c>
      <c r="AA6">
        <f t="shared" si="0"/>
        <v>559</v>
      </c>
      <c r="AC6">
        <f t="shared" si="2"/>
        <v>2387</v>
      </c>
      <c r="AD6">
        <f t="shared" si="3"/>
        <v>2442.5</v>
      </c>
    </row>
    <row r="7" spans="1:30">
      <c r="B7" t="s">
        <v>13</v>
      </c>
      <c r="C7">
        <v>1640</v>
      </c>
      <c r="D7">
        <v>2080</v>
      </c>
      <c r="E7">
        <v>2102</v>
      </c>
      <c r="F7">
        <v>2146</v>
      </c>
      <c r="G7">
        <v>2385</v>
      </c>
      <c r="H7">
        <v>2463</v>
      </c>
      <c r="I7">
        <v>2488</v>
      </c>
      <c r="K7">
        <f>SUM(C$2:C7)</f>
        <v>9819</v>
      </c>
      <c r="L7">
        <f>SUM(D$2:D7)</f>
        <v>10852</v>
      </c>
      <c r="M7">
        <f>SUM(E$2:E7)</f>
        <v>11662</v>
      </c>
      <c r="N7">
        <f>SUM(F$2:F7)</f>
        <v>12552</v>
      </c>
      <c r="O7">
        <f>SUM(G$2:G7)</f>
        <v>13578</v>
      </c>
      <c r="P7">
        <f>SUM(H$2:H7)</f>
        <v>14142</v>
      </c>
      <c r="Q7">
        <f>SUM(I$2:I7)</f>
        <v>14240</v>
      </c>
      <c r="R7">
        <f t="shared" si="1"/>
        <v>13578</v>
      </c>
      <c r="T7" t="s">
        <v>13</v>
      </c>
      <c r="U7">
        <f t="shared" si="0"/>
        <v>-3759</v>
      </c>
      <c r="V7">
        <f t="shared" si="0"/>
        <v>-2726</v>
      </c>
      <c r="W7">
        <f t="shared" si="0"/>
        <v>-1916</v>
      </c>
      <c r="X7">
        <f t="shared" si="0"/>
        <v>-1026</v>
      </c>
      <c r="Y7">
        <f t="shared" si="0"/>
        <v>0</v>
      </c>
      <c r="Z7">
        <f t="shared" si="0"/>
        <v>564</v>
      </c>
      <c r="AA7">
        <f t="shared" si="0"/>
        <v>662</v>
      </c>
      <c r="AC7">
        <f t="shared" si="2"/>
        <v>2385</v>
      </c>
      <c r="AD7">
        <f t="shared" si="3"/>
        <v>2424</v>
      </c>
    </row>
    <row r="8" spans="1:30">
      <c r="B8" t="s">
        <v>14</v>
      </c>
      <c r="C8">
        <v>1864</v>
      </c>
      <c r="D8">
        <v>2042</v>
      </c>
      <c r="E8">
        <v>2230</v>
      </c>
      <c r="F8">
        <v>2311</v>
      </c>
      <c r="G8">
        <v>2721</v>
      </c>
      <c r="H8">
        <v>2563</v>
      </c>
      <c r="I8">
        <v>2668</v>
      </c>
      <c r="K8">
        <f>SUM(C$2:C8)</f>
        <v>11683</v>
      </c>
      <c r="L8">
        <f>SUM(D$2:D8)</f>
        <v>12894</v>
      </c>
      <c r="M8">
        <f>SUM(E$2:E8)</f>
        <v>13892</v>
      </c>
      <c r="N8">
        <f>SUM(F$2:F8)</f>
        <v>14863</v>
      </c>
      <c r="O8">
        <f>SUM(G$2:G8)</f>
        <v>16299</v>
      </c>
      <c r="P8">
        <f>SUM(H$2:H8)</f>
        <v>16705</v>
      </c>
      <c r="Q8">
        <f>SUM(I$2:I8)</f>
        <v>16908</v>
      </c>
      <c r="R8">
        <f t="shared" si="1"/>
        <v>16299</v>
      </c>
      <c r="T8" t="s">
        <v>14</v>
      </c>
      <c r="U8">
        <f t="shared" si="0"/>
        <v>-4616</v>
      </c>
      <c r="V8">
        <f t="shared" si="0"/>
        <v>-3405</v>
      </c>
      <c r="W8">
        <f t="shared" si="0"/>
        <v>-2407</v>
      </c>
      <c r="X8">
        <f t="shared" si="0"/>
        <v>-1436</v>
      </c>
      <c r="Y8">
        <f t="shared" si="0"/>
        <v>0</v>
      </c>
      <c r="Z8">
        <f t="shared" si="0"/>
        <v>406</v>
      </c>
      <c r="AA8">
        <f t="shared" si="0"/>
        <v>609</v>
      </c>
      <c r="AC8">
        <f t="shared" si="2"/>
        <v>2563</v>
      </c>
      <c r="AD8">
        <f t="shared" si="3"/>
        <v>2615.5</v>
      </c>
    </row>
    <row r="9" spans="1:30">
      <c r="B9" t="s">
        <v>15</v>
      </c>
      <c r="C9">
        <v>1886</v>
      </c>
      <c r="D9">
        <v>2152</v>
      </c>
      <c r="E9">
        <v>2205</v>
      </c>
      <c r="F9">
        <v>2244</v>
      </c>
      <c r="G9">
        <v>2535</v>
      </c>
      <c r="H9">
        <v>2403</v>
      </c>
      <c r="I9">
        <v>2534</v>
      </c>
      <c r="K9">
        <f>SUM(C$2:C9)</f>
        <v>13569</v>
      </c>
      <c r="L9">
        <f>SUM(D$2:D9)</f>
        <v>15046</v>
      </c>
      <c r="M9">
        <f>SUM(E$2:E9)</f>
        <v>16097</v>
      </c>
      <c r="N9">
        <f>SUM(F$2:F9)</f>
        <v>17107</v>
      </c>
      <c r="O9">
        <f>SUM(G$2:G9)</f>
        <v>18834</v>
      </c>
      <c r="P9">
        <f>SUM(H$2:H9)</f>
        <v>19108</v>
      </c>
      <c r="Q9">
        <f>SUM(I$2:I9)</f>
        <v>19442</v>
      </c>
      <c r="R9">
        <f t="shared" si="1"/>
        <v>18834</v>
      </c>
      <c r="T9" t="s">
        <v>15</v>
      </c>
      <c r="U9">
        <f t="shared" si="0"/>
        <v>-5265</v>
      </c>
      <c r="V9">
        <f t="shared" si="0"/>
        <v>-3788</v>
      </c>
      <c r="W9">
        <f t="shared" si="0"/>
        <v>-2737</v>
      </c>
      <c r="X9">
        <f t="shared" si="0"/>
        <v>-1727</v>
      </c>
      <c r="Y9">
        <f t="shared" si="0"/>
        <v>0</v>
      </c>
      <c r="Z9">
        <f t="shared" si="0"/>
        <v>274</v>
      </c>
      <c r="AA9">
        <f t="shared" si="0"/>
        <v>608</v>
      </c>
      <c r="AC9">
        <f t="shared" si="2"/>
        <v>2403</v>
      </c>
      <c r="AD9">
        <f t="shared" si="3"/>
        <v>2468.5</v>
      </c>
    </row>
    <row r="10" spans="1:30">
      <c r="B10" t="s">
        <v>16</v>
      </c>
      <c r="D10">
        <v>1912</v>
      </c>
      <c r="E10">
        <v>2097</v>
      </c>
      <c r="F10">
        <v>2330</v>
      </c>
      <c r="G10">
        <v>2528</v>
      </c>
      <c r="H10">
        <v>2463</v>
      </c>
      <c r="I10">
        <v>2546</v>
      </c>
      <c r="L10">
        <f>SUM(D$2:D10)</f>
        <v>16958</v>
      </c>
      <c r="M10">
        <f>SUM(E$2:E10)</f>
        <v>18194</v>
      </c>
      <c r="N10">
        <f>SUM(F$2:F10)</f>
        <v>19437</v>
      </c>
      <c r="O10">
        <f>SUM(G$2:G10)</f>
        <v>21362</v>
      </c>
      <c r="P10">
        <f>SUM(H$2:H10)</f>
        <v>21571</v>
      </c>
      <c r="Q10">
        <f>SUM(I$2:I10)</f>
        <v>21988</v>
      </c>
      <c r="R10">
        <f t="shared" si="1"/>
        <v>21362</v>
      </c>
      <c r="T10" t="s">
        <v>16</v>
      </c>
      <c r="V10">
        <f t="shared" si="0"/>
        <v>-4404</v>
      </c>
      <c r="W10">
        <f t="shared" si="0"/>
        <v>-3168</v>
      </c>
      <c r="X10">
        <f t="shared" si="0"/>
        <v>-1925</v>
      </c>
      <c r="Y10">
        <f t="shared" si="0"/>
        <v>0</v>
      </c>
      <c r="Z10">
        <f t="shared" si="0"/>
        <v>209</v>
      </c>
      <c r="AA10">
        <f t="shared" si="0"/>
        <v>626</v>
      </c>
      <c r="AC10">
        <f t="shared" si="2"/>
        <v>2463</v>
      </c>
      <c r="AD10">
        <f t="shared" si="3"/>
        <v>2495.5</v>
      </c>
    </row>
    <row r="11" spans="1:30">
      <c r="B11" t="s">
        <v>17</v>
      </c>
      <c r="D11">
        <v>1828</v>
      </c>
      <c r="E11">
        <v>1980</v>
      </c>
      <c r="F11">
        <v>2072</v>
      </c>
      <c r="G11">
        <v>2240</v>
      </c>
      <c r="H11">
        <v>2336</v>
      </c>
      <c r="I11">
        <v>2314</v>
      </c>
      <c r="L11">
        <f>SUM(D$2:D11)</f>
        <v>18786</v>
      </c>
      <c r="M11">
        <f>SUM(E$2:E11)</f>
        <v>20174</v>
      </c>
      <c r="N11">
        <f>SUM(F$2:F11)</f>
        <v>21509</v>
      </c>
      <c r="O11">
        <f>SUM(G$2:G11)</f>
        <v>23602</v>
      </c>
      <c r="P11">
        <f>SUM(H$2:H11)</f>
        <v>23907</v>
      </c>
      <c r="Q11">
        <f>SUM(I$2:I11)</f>
        <v>24302</v>
      </c>
      <c r="R11">
        <f t="shared" si="1"/>
        <v>23602</v>
      </c>
      <c r="T11" t="s">
        <v>17</v>
      </c>
      <c r="V11">
        <f t="shared" si="0"/>
        <v>-4816</v>
      </c>
      <c r="W11">
        <f t="shared" si="0"/>
        <v>-3428</v>
      </c>
      <c r="X11">
        <f t="shared" si="0"/>
        <v>-2093</v>
      </c>
      <c r="Y11">
        <f t="shared" si="0"/>
        <v>0</v>
      </c>
      <c r="Z11">
        <f t="shared" si="0"/>
        <v>305</v>
      </c>
      <c r="AA11">
        <f t="shared" si="0"/>
        <v>700</v>
      </c>
      <c r="AC11">
        <f t="shared" si="2"/>
        <v>2240</v>
      </c>
      <c r="AD11">
        <f t="shared" si="3"/>
        <v>2277</v>
      </c>
    </row>
    <row r="12" spans="1:30">
      <c r="B12" t="s">
        <v>18</v>
      </c>
      <c r="D12">
        <v>1608</v>
      </c>
      <c r="E12">
        <v>1806</v>
      </c>
      <c r="F12">
        <v>1875</v>
      </c>
      <c r="G12">
        <v>2105</v>
      </c>
      <c r="H12">
        <v>2116</v>
      </c>
      <c r="I12">
        <v>2193</v>
      </c>
      <c r="L12">
        <f>SUM(D$2:D12)</f>
        <v>20394</v>
      </c>
      <c r="M12">
        <f>SUM(E$2:E12)</f>
        <v>21980</v>
      </c>
      <c r="N12">
        <f>SUM(F$2:F12)</f>
        <v>23384</v>
      </c>
      <c r="O12">
        <f>SUM(G$2:G12)</f>
        <v>25707</v>
      </c>
      <c r="P12">
        <f>SUM(H$2:H12)</f>
        <v>26023</v>
      </c>
      <c r="Q12">
        <f>SUM(I$2:I12)</f>
        <v>26495</v>
      </c>
      <c r="R12">
        <f t="shared" si="1"/>
        <v>25707</v>
      </c>
      <c r="T12" t="s">
        <v>18</v>
      </c>
      <c r="V12">
        <f t="shared" si="0"/>
        <v>-5313</v>
      </c>
      <c r="W12">
        <f t="shared" si="0"/>
        <v>-3727</v>
      </c>
      <c r="X12">
        <f t="shared" si="0"/>
        <v>-2323</v>
      </c>
      <c r="Y12">
        <f t="shared" si="0"/>
        <v>0</v>
      </c>
      <c r="Z12">
        <f t="shared" si="0"/>
        <v>316</v>
      </c>
      <c r="AA12">
        <f t="shared" si="0"/>
        <v>788</v>
      </c>
      <c r="AC12">
        <f t="shared" si="2"/>
        <v>2105</v>
      </c>
      <c r="AD12">
        <f t="shared" si="3"/>
        <v>2110.5</v>
      </c>
    </row>
    <row r="13" spans="1:30">
      <c r="B13" t="s">
        <v>19</v>
      </c>
      <c r="D13">
        <v>1563</v>
      </c>
      <c r="E13">
        <v>1350</v>
      </c>
      <c r="F13">
        <v>1760</v>
      </c>
      <c r="G13">
        <v>1686</v>
      </c>
      <c r="H13">
        <v>2126</v>
      </c>
      <c r="I13">
        <v>2201</v>
      </c>
      <c r="L13">
        <f>SUM(D$2:D13)</f>
        <v>21957</v>
      </c>
      <c r="M13">
        <f>SUM(E$2:E13)</f>
        <v>23330</v>
      </c>
      <c r="N13">
        <f>SUM(F$2:F13)</f>
        <v>25144</v>
      </c>
      <c r="O13">
        <f>SUM(G$2:G13)</f>
        <v>27393</v>
      </c>
      <c r="P13">
        <f>SUM(H$2:H13)</f>
        <v>28149</v>
      </c>
      <c r="Q13">
        <f>SUM(I$2:I13)</f>
        <v>28696</v>
      </c>
      <c r="R13">
        <f t="shared" si="1"/>
        <v>27393</v>
      </c>
      <c r="T13" t="s">
        <v>19</v>
      </c>
      <c r="V13">
        <f t="shared" si="0"/>
        <v>-5436</v>
      </c>
      <c r="W13">
        <f t="shared" si="0"/>
        <v>-4063</v>
      </c>
      <c r="X13">
        <f t="shared" si="0"/>
        <v>-2249</v>
      </c>
      <c r="Y13">
        <f t="shared" si="0"/>
        <v>0</v>
      </c>
      <c r="Z13">
        <f t="shared" si="0"/>
        <v>756</v>
      </c>
      <c r="AA13">
        <f t="shared" si="0"/>
        <v>1303</v>
      </c>
      <c r="AC13">
        <f t="shared" si="2"/>
        <v>1760</v>
      </c>
      <c r="AD13">
        <f t="shared" si="3"/>
        <v>1943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3834</v>
      </c>
      <c r="D17">
        <v>3851</v>
      </c>
      <c r="E17">
        <v>5133</v>
      </c>
      <c r="F17">
        <v>3525</v>
      </c>
      <c r="G17">
        <v>4003</v>
      </c>
      <c r="H17">
        <v>3788</v>
      </c>
      <c r="I17">
        <v>4247</v>
      </c>
      <c r="K17">
        <f>SUM(C$17:C17)</f>
        <v>3834</v>
      </c>
      <c r="L17">
        <f>SUM(D$17:D17)</f>
        <v>3851</v>
      </c>
      <c r="M17">
        <f>SUM(E$17:E17)</f>
        <v>5133</v>
      </c>
      <c r="N17">
        <f>SUM(F$17:F17)</f>
        <v>3525</v>
      </c>
      <c r="O17">
        <f>SUM(G$17:G17)</f>
        <v>4003</v>
      </c>
      <c r="P17">
        <f>SUM(H$17:H17)</f>
        <v>3788</v>
      </c>
      <c r="Q17">
        <f>SUM(I$17:I17)</f>
        <v>4247</v>
      </c>
      <c r="R17">
        <f t="shared" ref="R17:R28" si="4">MEDIAN(M17:Q17)</f>
        <v>4003</v>
      </c>
      <c r="T17" t="s">
        <v>8</v>
      </c>
      <c r="U17">
        <f t="shared" ref="U17:AA28" si="5">K17-$R17</f>
        <v>-169</v>
      </c>
      <c r="V17">
        <f t="shared" si="5"/>
        <v>-152</v>
      </c>
      <c r="W17">
        <f t="shared" si="5"/>
        <v>1130</v>
      </c>
      <c r="X17">
        <f t="shared" si="5"/>
        <v>-478</v>
      </c>
      <c r="Y17">
        <f t="shared" si="5"/>
        <v>0</v>
      </c>
      <c r="Z17">
        <f t="shared" si="5"/>
        <v>-215</v>
      </c>
      <c r="AA17">
        <f t="shared" si="5"/>
        <v>244</v>
      </c>
    </row>
    <row r="18" spans="2:27">
      <c r="B18" t="s">
        <v>9</v>
      </c>
      <c r="C18">
        <v>2841</v>
      </c>
      <c r="D18">
        <v>3668</v>
      </c>
      <c r="E18">
        <v>3675</v>
      </c>
      <c r="F18">
        <v>3172</v>
      </c>
      <c r="G18">
        <v>3309</v>
      </c>
      <c r="H18">
        <v>3745</v>
      </c>
      <c r="I18">
        <v>3683</v>
      </c>
      <c r="K18">
        <f>SUM(C$17:C18)</f>
        <v>6675</v>
      </c>
      <c r="L18">
        <f>SUM(D$17:D18)</f>
        <v>7519</v>
      </c>
      <c r="M18">
        <f>SUM(E$17:E18)</f>
        <v>8808</v>
      </c>
      <c r="N18">
        <f>SUM(F$17:F18)</f>
        <v>6697</v>
      </c>
      <c r="O18">
        <f>SUM(G$17:G18)</f>
        <v>7312</v>
      </c>
      <c r="P18">
        <f>SUM(H$17:H18)</f>
        <v>7533</v>
      </c>
      <c r="Q18">
        <f>SUM(I$17:I18)</f>
        <v>7930</v>
      </c>
      <c r="R18">
        <f t="shared" si="4"/>
        <v>7533</v>
      </c>
      <c r="T18" t="s">
        <v>9</v>
      </c>
      <c r="U18">
        <f t="shared" si="5"/>
        <v>-858</v>
      </c>
      <c r="V18">
        <f t="shared" si="5"/>
        <v>-14</v>
      </c>
      <c r="W18">
        <f t="shared" si="5"/>
        <v>1275</v>
      </c>
      <c r="X18">
        <f t="shared" si="5"/>
        <v>-836</v>
      </c>
      <c r="Y18">
        <f t="shared" si="5"/>
        <v>-221</v>
      </c>
      <c r="Z18">
        <f t="shared" si="5"/>
        <v>0</v>
      </c>
      <c r="AA18">
        <f t="shared" si="5"/>
        <v>397</v>
      </c>
    </row>
    <row r="19" spans="2:27">
      <c r="B19" t="s">
        <v>10</v>
      </c>
      <c r="C19">
        <v>3120</v>
      </c>
      <c r="D19">
        <v>3923</v>
      </c>
      <c r="E19">
        <v>3767</v>
      </c>
      <c r="F19">
        <v>3532</v>
      </c>
      <c r="G19">
        <v>3336</v>
      </c>
      <c r="H19">
        <v>3818</v>
      </c>
      <c r="I19">
        <v>3452</v>
      </c>
      <c r="K19">
        <f>SUM(C$17:C19)</f>
        <v>9795</v>
      </c>
      <c r="L19">
        <f>SUM(D$17:D19)</f>
        <v>11442</v>
      </c>
      <c r="M19">
        <f>SUM(E$17:E19)</f>
        <v>12575</v>
      </c>
      <c r="N19">
        <f>SUM(F$17:F19)</f>
        <v>10229</v>
      </c>
      <c r="O19">
        <f>SUM(G$17:G19)</f>
        <v>10648</v>
      </c>
      <c r="P19">
        <f>SUM(H$17:H19)</f>
        <v>11351</v>
      </c>
      <c r="Q19">
        <f>SUM(I$17:I19)</f>
        <v>11382</v>
      </c>
      <c r="R19">
        <f t="shared" si="4"/>
        <v>11351</v>
      </c>
      <c r="T19" t="s">
        <v>10</v>
      </c>
      <c r="U19">
        <f t="shared" si="5"/>
        <v>-1556</v>
      </c>
      <c r="V19">
        <f t="shared" si="5"/>
        <v>91</v>
      </c>
      <c r="W19">
        <f t="shared" si="5"/>
        <v>1224</v>
      </c>
      <c r="X19">
        <f t="shared" si="5"/>
        <v>-1122</v>
      </c>
      <c r="Y19">
        <f t="shared" si="5"/>
        <v>-703</v>
      </c>
      <c r="Z19">
        <f t="shared" si="5"/>
        <v>0</v>
      </c>
      <c r="AA19">
        <f t="shared" si="5"/>
        <v>31</v>
      </c>
    </row>
    <row r="20" spans="2:27">
      <c r="B20" t="s">
        <v>11</v>
      </c>
      <c r="C20">
        <v>2699</v>
      </c>
      <c r="D20">
        <v>3260</v>
      </c>
      <c r="E20">
        <v>3646</v>
      </c>
      <c r="F20">
        <v>3337</v>
      </c>
      <c r="G20">
        <v>3128</v>
      </c>
      <c r="H20">
        <v>3365</v>
      </c>
      <c r="I20">
        <v>3257</v>
      </c>
      <c r="K20">
        <f>SUM(C$17:C20)</f>
        <v>12494</v>
      </c>
      <c r="L20">
        <f>SUM(D$17:D20)</f>
        <v>14702</v>
      </c>
      <c r="M20">
        <f>SUM(E$17:E20)</f>
        <v>16221</v>
      </c>
      <c r="N20">
        <f>SUM(F$17:F20)</f>
        <v>13566</v>
      </c>
      <c r="O20">
        <f>SUM(G$17:G20)</f>
        <v>13776</v>
      </c>
      <c r="P20">
        <f>SUM(H$17:H20)</f>
        <v>14716</v>
      </c>
      <c r="Q20">
        <f>SUM(I$17:I20)</f>
        <v>14639</v>
      </c>
      <c r="R20">
        <f t="shared" si="4"/>
        <v>14639</v>
      </c>
      <c r="T20" t="s">
        <v>11</v>
      </c>
      <c r="U20">
        <f t="shared" si="5"/>
        <v>-2145</v>
      </c>
      <c r="V20">
        <f t="shared" si="5"/>
        <v>63</v>
      </c>
      <c r="W20">
        <f t="shared" si="5"/>
        <v>1582</v>
      </c>
      <c r="X20">
        <f t="shared" si="5"/>
        <v>-1073</v>
      </c>
      <c r="Y20">
        <f t="shared" si="5"/>
        <v>-863</v>
      </c>
      <c r="Z20">
        <f t="shared" si="5"/>
        <v>77</v>
      </c>
      <c r="AA20">
        <f t="shared" si="5"/>
        <v>0</v>
      </c>
    </row>
    <row r="21" spans="2:27">
      <c r="B21" t="s">
        <v>12</v>
      </c>
      <c r="C21">
        <v>3202</v>
      </c>
      <c r="D21">
        <v>3198</v>
      </c>
      <c r="E21">
        <v>3738</v>
      </c>
      <c r="F21">
        <v>3239</v>
      </c>
      <c r="G21">
        <v>3221</v>
      </c>
      <c r="H21">
        <v>3262</v>
      </c>
      <c r="I21">
        <v>3382</v>
      </c>
      <c r="K21">
        <f>SUM(C$17:C21)</f>
        <v>15696</v>
      </c>
      <c r="L21">
        <f>SUM(D$17:D21)</f>
        <v>17900</v>
      </c>
      <c r="M21">
        <f>SUM(E$17:E21)</f>
        <v>19959</v>
      </c>
      <c r="N21">
        <f>SUM(F$17:F21)</f>
        <v>16805</v>
      </c>
      <c r="O21">
        <f>SUM(G$17:G21)</f>
        <v>16997</v>
      </c>
      <c r="P21">
        <f>SUM(H$17:H21)</f>
        <v>17978</v>
      </c>
      <c r="Q21">
        <f>SUM(I$17:I21)</f>
        <v>18021</v>
      </c>
      <c r="R21">
        <f t="shared" si="4"/>
        <v>17978</v>
      </c>
      <c r="T21" t="s">
        <v>12</v>
      </c>
      <c r="U21">
        <f t="shared" si="5"/>
        <v>-2282</v>
      </c>
      <c r="V21">
        <f t="shared" si="5"/>
        <v>-78</v>
      </c>
      <c r="W21">
        <f t="shared" si="5"/>
        <v>1981</v>
      </c>
      <c r="X21">
        <f t="shared" si="5"/>
        <v>-1173</v>
      </c>
      <c r="Y21">
        <f t="shared" si="5"/>
        <v>-981</v>
      </c>
      <c r="Z21">
        <f t="shared" si="5"/>
        <v>0</v>
      </c>
      <c r="AA21">
        <f t="shared" si="5"/>
        <v>43</v>
      </c>
    </row>
    <row r="22" spans="2:27">
      <c r="B22" t="s">
        <v>13</v>
      </c>
      <c r="C22">
        <v>2621</v>
      </c>
      <c r="D22">
        <v>2929</v>
      </c>
      <c r="E22">
        <v>3546</v>
      </c>
      <c r="F22">
        <v>3347</v>
      </c>
      <c r="G22">
        <v>3147</v>
      </c>
      <c r="H22">
        <v>2836</v>
      </c>
      <c r="I22">
        <v>3026</v>
      </c>
      <c r="K22">
        <f>SUM(C$17:C22)</f>
        <v>18317</v>
      </c>
      <c r="L22">
        <f>SUM(D$17:D22)</f>
        <v>20829</v>
      </c>
      <c r="M22">
        <f>SUM(E$17:E22)</f>
        <v>23505</v>
      </c>
      <c r="N22">
        <f>SUM(F$17:F22)</f>
        <v>20152</v>
      </c>
      <c r="O22">
        <f>SUM(G$17:G22)</f>
        <v>20144</v>
      </c>
      <c r="P22">
        <f>SUM(H$17:H22)</f>
        <v>20814</v>
      </c>
      <c r="Q22">
        <f>SUM(I$17:I22)</f>
        <v>21047</v>
      </c>
      <c r="R22">
        <f t="shared" si="4"/>
        <v>20814</v>
      </c>
      <c r="T22" t="s">
        <v>13</v>
      </c>
      <c r="U22">
        <f t="shared" si="5"/>
        <v>-2497</v>
      </c>
      <c r="V22">
        <f t="shared" si="5"/>
        <v>15</v>
      </c>
      <c r="W22">
        <f t="shared" si="5"/>
        <v>2691</v>
      </c>
      <c r="X22">
        <f t="shared" si="5"/>
        <v>-662</v>
      </c>
      <c r="Y22">
        <f t="shared" si="5"/>
        <v>-670</v>
      </c>
      <c r="Z22">
        <f t="shared" si="5"/>
        <v>0</v>
      </c>
      <c r="AA22">
        <f t="shared" si="5"/>
        <v>233</v>
      </c>
    </row>
    <row r="23" spans="2:27">
      <c r="B23" t="s">
        <v>14</v>
      </c>
      <c r="C23">
        <v>2749</v>
      </c>
      <c r="D23">
        <v>2888</v>
      </c>
      <c r="E23">
        <v>3461</v>
      </c>
      <c r="F23">
        <v>3184</v>
      </c>
      <c r="G23">
        <v>3025</v>
      </c>
      <c r="H23">
        <v>3066</v>
      </c>
      <c r="I23">
        <v>3122</v>
      </c>
      <c r="K23">
        <f>SUM(C$17:C23)</f>
        <v>21066</v>
      </c>
      <c r="L23">
        <f>SUM(D$17:D23)</f>
        <v>23717</v>
      </c>
      <c r="M23">
        <f>SUM(E$17:E23)</f>
        <v>26966</v>
      </c>
      <c r="N23">
        <f>SUM(F$17:F23)</f>
        <v>23336</v>
      </c>
      <c r="O23">
        <f>SUM(G$17:G23)</f>
        <v>23169</v>
      </c>
      <c r="P23">
        <f>SUM(H$17:H23)</f>
        <v>23880</v>
      </c>
      <c r="Q23">
        <f>SUM(I$17:I23)</f>
        <v>24169</v>
      </c>
      <c r="R23">
        <f t="shared" si="4"/>
        <v>23880</v>
      </c>
      <c r="T23" t="s">
        <v>14</v>
      </c>
      <c r="U23">
        <f t="shared" si="5"/>
        <v>-2814</v>
      </c>
      <c r="V23">
        <f t="shared" si="5"/>
        <v>-163</v>
      </c>
      <c r="W23">
        <f t="shared" si="5"/>
        <v>3086</v>
      </c>
      <c r="X23">
        <f t="shared" si="5"/>
        <v>-544</v>
      </c>
      <c r="Y23">
        <f t="shared" si="5"/>
        <v>-711</v>
      </c>
      <c r="Z23">
        <f t="shared" si="5"/>
        <v>0</v>
      </c>
      <c r="AA23">
        <f t="shared" si="5"/>
        <v>289</v>
      </c>
    </row>
    <row r="24" spans="2:27">
      <c r="B24" t="s">
        <v>15</v>
      </c>
      <c r="C24">
        <v>2799</v>
      </c>
      <c r="D24">
        <v>3413</v>
      </c>
      <c r="E24">
        <v>3427</v>
      </c>
      <c r="F24">
        <v>3285</v>
      </c>
      <c r="G24">
        <v>2976</v>
      </c>
      <c r="H24">
        <v>3138</v>
      </c>
      <c r="I24">
        <v>2942</v>
      </c>
      <c r="K24">
        <f>SUM(C$17:C24)</f>
        <v>23865</v>
      </c>
      <c r="L24">
        <f>SUM(D$17:D24)</f>
        <v>27130</v>
      </c>
      <c r="M24">
        <f>SUM(E$17:E24)</f>
        <v>30393</v>
      </c>
      <c r="N24">
        <f>SUM(F$17:F24)</f>
        <v>26621</v>
      </c>
      <c r="O24">
        <f>SUM(G$17:G24)</f>
        <v>26145</v>
      </c>
      <c r="P24">
        <f>SUM(H$17:H24)</f>
        <v>27018</v>
      </c>
      <c r="Q24">
        <f>SUM(I$17:I24)</f>
        <v>27111</v>
      </c>
      <c r="R24">
        <f t="shared" si="4"/>
        <v>27018</v>
      </c>
      <c r="T24" t="s">
        <v>15</v>
      </c>
      <c r="U24">
        <f t="shared" si="5"/>
        <v>-3153</v>
      </c>
      <c r="V24">
        <f t="shared" si="5"/>
        <v>112</v>
      </c>
      <c r="W24">
        <f t="shared" si="5"/>
        <v>3375</v>
      </c>
      <c r="X24">
        <f t="shared" si="5"/>
        <v>-397</v>
      </c>
      <c r="Y24">
        <f t="shared" si="5"/>
        <v>-873</v>
      </c>
      <c r="Z24">
        <f t="shared" si="5"/>
        <v>0</v>
      </c>
      <c r="AA24">
        <f t="shared" si="5"/>
        <v>93</v>
      </c>
    </row>
    <row r="25" spans="2:27">
      <c r="B25" t="s">
        <v>16</v>
      </c>
      <c r="D25">
        <v>3048</v>
      </c>
      <c r="E25">
        <v>3863</v>
      </c>
      <c r="F25">
        <v>3105</v>
      </c>
      <c r="G25">
        <v>2835</v>
      </c>
      <c r="H25">
        <v>2792</v>
      </c>
      <c r="I25">
        <v>3015</v>
      </c>
      <c r="L25">
        <f>SUM(D$17:D25)</f>
        <v>30178</v>
      </c>
      <c r="M25">
        <f>SUM(E$17:E25)</f>
        <v>34256</v>
      </c>
      <c r="N25">
        <f>SUM(F$17:F25)</f>
        <v>29726</v>
      </c>
      <c r="O25">
        <f>SUM(G$17:G25)</f>
        <v>28980</v>
      </c>
      <c r="P25">
        <f>SUM(H$17:H25)</f>
        <v>29810</v>
      </c>
      <c r="Q25">
        <f>SUM(I$17:I25)</f>
        <v>30126</v>
      </c>
      <c r="R25">
        <f t="shared" si="4"/>
        <v>29810</v>
      </c>
      <c r="T25" t="s">
        <v>16</v>
      </c>
      <c r="V25">
        <f t="shared" si="5"/>
        <v>368</v>
      </c>
      <c r="W25">
        <f t="shared" si="5"/>
        <v>4446</v>
      </c>
      <c r="X25">
        <f t="shared" si="5"/>
        <v>-84</v>
      </c>
      <c r="Y25">
        <f t="shared" si="5"/>
        <v>-830</v>
      </c>
      <c r="Z25">
        <f t="shared" si="5"/>
        <v>0</v>
      </c>
      <c r="AA25">
        <f t="shared" si="5"/>
        <v>316</v>
      </c>
    </row>
    <row r="26" spans="2:27">
      <c r="B26" t="s">
        <v>17</v>
      </c>
      <c r="D26">
        <v>3311</v>
      </c>
      <c r="E26">
        <v>4729</v>
      </c>
      <c r="F26">
        <v>3661</v>
      </c>
      <c r="G26">
        <v>3065</v>
      </c>
      <c r="H26">
        <v>3199</v>
      </c>
      <c r="I26">
        <v>3401</v>
      </c>
      <c r="L26">
        <f>SUM(D$17:D26)</f>
        <v>33489</v>
      </c>
      <c r="M26">
        <f>SUM(E$17:E26)</f>
        <v>38985</v>
      </c>
      <c r="N26">
        <f>SUM(F$17:F26)</f>
        <v>33387</v>
      </c>
      <c r="O26">
        <f>SUM(G$17:G26)</f>
        <v>32045</v>
      </c>
      <c r="P26">
        <f>SUM(H$17:H26)</f>
        <v>33009</v>
      </c>
      <c r="Q26">
        <f>SUM(I$17:I26)</f>
        <v>33527</v>
      </c>
      <c r="R26">
        <f t="shared" si="4"/>
        <v>33387</v>
      </c>
      <c r="T26" t="s">
        <v>17</v>
      </c>
      <c r="V26">
        <f t="shared" si="5"/>
        <v>102</v>
      </c>
      <c r="W26">
        <f t="shared" si="5"/>
        <v>5598</v>
      </c>
      <c r="X26">
        <f t="shared" si="5"/>
        <v>0</v>
      </c>
      <c r="Y26">
        <f t="shared" si="5"/>
        <v>-1342</v>
      </c>
      <c r="Z26">
        <f t="shared" si="5"/>
        <v>-378</v>
      </c>
      <c r="AA26">
        <f t="shared" si="5"/>
        <v>140</v>
      </c>
    </row>
    <row r="27" spans="2:27">
      <c r="B27" t="s">
        <v>18</v>
      </c>
      <c r="D27">
        <v>3068</v>
      </c>
      <c r="E27">
        <v>4327</v>
      </c>
      <c r="F27">
        <v>4317</v>
      </c>
      <c r="G27">
        <v>3022</v>
      </c>
      <c r="H27">
        <v>3022</v>
      </c>
      <c r="I27">
        <v>3266</v>
      </c>
      <c r="L27">
        <f>SUM(D$17:D27)</f>
        <v>36557</v>
      </c>
      <c r="M27">
        <f>SUM(E$17:E27)</f>
        <v>43312</v>
      </c>
      <c r="N27">
        <f>SUM(F$17:F27)</f>
        <v>37704</v>
      </c>
      <c r="O27">
        <f>SUM(G$17:G27)</f>
        <v>35067</v>
      </c>
      <c r="P27">
        <f>SUM(H$17:H27)</f>
        <v>36031</v>
      </c>
      <c r="Q27">
        <f>SUM(I$17:I27)</f>
        <v>36793</v>
      </c>
      <c r="R27">
        <f t="shared" si="4"/>
        <v>36793</v>
      </c>
      <c r="T27" t="s">
        <v>18</v>
      </c>
      <c r="V27">
        <f t="shared" si="5"/>
        <v>-236</v>
      </c>
      <c r="W27">
        <f t="shared" si="5"/>
        <v>6519</v>
      </c>
      <c r="X27">
        <f t="shared" si="5"/>
        <v>911</v>
      </c>
      <c r="Y27">
        <f t="shared" si="5"/>
        <v>-1726</v>
      </c>
      <c r="Z27">
        <f t="shared" si="5"/>
        <v>-762</v>
      </c>
      <c r="AA27">
        <f t="shared" si="5"/>
        <v>0</v>
      </c>
    </row>
    <row r="28" spans="2:27">
      <c r="B28" t="s">
        <v>19</v>
      </c>
      <c r="D28">
        <v>3768</v>
      </c>
      <c r="E28">
        <v>4434</v>
      </c>
      <c r="F28">
        <v>5843</v>
      </c>
      <c r="G28">
        <v>3214</v>
      </c>
      <c r="H28">
        <v>3543</v>
      </c>
      <c r="I28">
        <v>3349</v>
      </c>
      <c r="L28">
        <f>SUM(D$17:D28)</f>
        <v>40325</v>
      </c>
      <c r="M28">
        <f>SUM(E$17:E28)</f>
        <v>47746</v>
      </c>
      <c r="N28">
        <f>SUM(F$17:F28)</f>
        <v>43547</v>
      </c>
      <c r="O28">
        <f>SUM(G$17:G28)</f>
        <v>38281</v>
      </c>
      <c r="P28">
        <f>SUM(H$17:H28)</f>
        <v>39574</v>
      </c>
      <c r="Q28">
        <f>SUM(I$17:I28)</f>
        <v>40142</v>
      </c>
      <c r="R28">
        <f t="shared" si="4"/>
        <v>40142</v>
      </c>
      <c r="T28" t="s">
        <v>19</v>
      </c>
      <c r="V28">
        <f t="shared" si="5"/>
        <v>183</v>
      </c>
      <c r="W28">
        <f t="shared" si="5"/>
        <v>7604</v>
      </c>
      <c r="X28">
        <f t="shared" si="5"/>
        <v>3405</v>
      </c>
      <c r="Y28">
        <f t="shared" si="5"/>
        <v>-1861</v>
      </c>
      <c r="Z28">
        <f t="shared" si="5"/>
        <v>-568</v>
      </c>
      <c r="AA28">
        <f t="shared" si="5"/>
        <v>0</v>
      </c>
    </row>
    <row r="31" spans="2:27">
      <c r="B31" s="3" t="s">
        <v>67</v>
      </c>
      <c r="C31" s="3"/>
    </row>
  </sheetData>
  <hyperlinks>
    <hyperlink ref="A1" location="home!A1" display="home" xr:uid="{E08A3D21-40CD-4045-B2F6-095D43866D05}"/>
    <hyperlink ref="B31" r:id="rId1" location="/" xr:uid="{0D223608-EFD9-4A3E-BFF1-05722BE4C1C4}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F68CA-11DA-4DE3-B425-9B3792643BBA}">
  <dimension ref="A1:AD31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13881</v>
      </c>
      <c r="D2">
        <v>15779</v>
      </c>
      <c r="E2">
        <v>16703</v>
      </c>
      <c r="F2">
        <v>17649</v>
      </c>
      <c r="G2">
        <v>18514</v>
      </c>
      <c r="H2">
        <v>19024</v>
      </c>
      <c r="I2">
        <v>17283</v>
      </c>
      <c r="K2">
        <f>SUM(C$2:C2)</f>
        <v>13881</v>
      </c>
      <c r="L2">
        <f>SUM(D$2:D2)</f>
        <v>15779</v>
      </c>
      <c r="M2">
        <f>SUM(E$2:E2)</f>
        <v>16703</v>
      </c>
      <c r="N2">
        <f>SUM(F$2:F2)</f>
        <v>17649</v>
      </c>
      <c r="O2">
        <f>SUM(G$2:G2)</f>
        <v>18514</v>
      </c>
      <c r="P2">
        <f>SUM(H$2:H2)</f>
        <v>19024</v>
      </c>
      <c r="Q2">
        <f>SUM(I$2:I2)</f>
        <v>17283</v>
      </c>
      <c r="R2">
        <f>MEDIAN(M2:Q2)</f>
        <v>17649</v>
      </c>
      <c r="T2" t="s">
        <v>8</v>
      </c>
      <c r="U2">
        <f t="shared" ref="U2:AA13" si="0">K2-$R2</f>
        <v>-3768</v>
      </c>
      <c r="V2">
        <f t="shared" si="0"/>
        <v>-1870</v>
      </c>
      <c r="W2">
        <f t="shared" si="0"/>
        <v>-946</v>
      </c>
      <c r="X2">
        <f t="shared" si="0"/>
        <v>0</v>
      </c>
      <c r="Y2">
        <f t="shared" si="0"/>
        <v>865</v>
      </c>
      <c r="Z2">
        <f t="shared" si="0"/>
        <v>1375</v>
      </c>
      <c r="AA2">
        <f t="shared" si="0"/>
        <v>-366</v>
      </c>
      <c r="AC2">
        <f>MEDIAN($E2:$I2)</f>
        <v>17649</v>
      </c>
      <c r="AD2">
        <f>MEDIAN(F2:I2)</f>
        <v>18081.5</v>
      </c>
    </row>
    <row r="3" spans="1:30">
      <c r="B3" t="s">
        <v>9</v>
      </c>
      <c r="C3">
        <v>11316</v>
      </c>
      <c r="D3">
        <v>14270</v>
      </c>
      <c r="E3">
        <v>15405</v>
      </c>
      <c r="F3">
        <v>15749</v>
      </c>
      <c r="G3">
        <v>15800</v>
      </c>
      <c r="H3">
        <v>16028</v>
      </c>
      <c r="I3">
        <v>15826</v>
      </c>
      <c r="K3">
        <f>SUM(C$2:C3)</f>
        <v>25197</v>
      </c>
      <c r="L3">
        <f>SUM(D$2:D3)</f>
        <v>30049</v>
      </c>
      <c r="M3">
        <f>SUM(E$2:E3)</f>
        <v>32108</v>
      </c>
      <c r="N3">
        <f>SUM(F$2:F3)</f>
        <v>33398</v>
      </c>
      <c r="O3">
        <f>SUM(G$2:G3)</f>
        <v>34314</v>
      </c>
      <c r="P3">
        <f>SUM(H$2:H3)</f>
        <v>35052</v>
      </c>
      <c r="Q3">
        <f>SUM(I$2:I3)</f>
        <v>33109</v>
      </c>
      <c r="R3">
        <f t="shared" ref="R3:R13" si="1">MEDIAN(M3:Q3)</f>
        <v>33398</v>
      </c>
      <c r="T3" t="s">
        <v>9</v>
      </c>
      <c r="U3">
        <f t="shared" si="0"/>
        <v>-8201</v>
      </c>
      <c r="V3">
        <f t="shared" si="0"/>
        <v>-3349</v>
      </c>
      <c r="W3">
        <f t="shared" si="0"/>
        <v>-1290</v>
      </c>
      <c r="X3">
        <f t="shared" si="0"/>
        <v>0</v>
      </c>
      <c r="Y3">
        <f t="shared" si="0"/>
        <v>916</v>
      </c>
      <c r="Z3">
        <f t="shared" si="0"/>
        <v>1654</v>
      </c>
      <c r="AA3">
        <f t="shared" si="0"/>
        <v>-289</v>
      </c>
      <c r="AC3">
        <f t="shared" ref="AC3:AC13" si="2">MEDIAN($E3:$I3)</f>
        <v>15800</v>
      </c>
      <c r="AD3">
        <f t="shared" ref="AD3:AD13" si="3">MEDIAN(F3:I3)</f>
        <v>15813</v>
      </c>
    </row>
    <row r="4" spans="1:30">
      <c r="B4" t="s">
        <v>10</v>
      </c>
      <c r="C4">
        <v>12337</v>
      </c>
      <c r="D4">
        <v>15377</v>
      </c>
      <c r="E4">
        <v>16280</v>
      </c>
      <c r="F4">
        <v>15775</v>
      </c>
      <c r="G4">
        <v>16673</v>
      </c>
      <c r="H4">
        <v>17246</v>
      </c>
      <c r="I4">
        <v>17091</v>
      </c>
      <c r="K4">
        <f>SUM(C$2:C4)</f>
        <v>37534</v>
      </c>
      <c r="L4">
        <f>SUM(D$2:D4)</f>
        <v>45426</v>
      </c>
      <c r="M4">
        <f>SUM(E$2:E4)</f>
        <v>48388</v>
      </c>
      <c r="N4">
        <f>SUM(F$2:F4)</f>
        <v>49173</v>
      </c>
      <c r="O4">
        <f>SUM(G$2:G4)</f>
        <v>50987</v>
      </c>
      <c r="P4">
        <f>SUM(H$2:H4)</f>
        <v>52298</v>
      </c>
      <c r="Q4">
        <f>SUM(I$2:I4)</f>
        <v>50200</v>
      </c>
      <c r="R4">
        <f t="shared" si="1"/>
        <v>50200</v>
      </c>
      <c r="T4" t="s">
        <v>10</v>
      </c>
      <c r="U4">
        <f t="shared" si="0"/>
        <v>-12666</v>
      </c>
      <c r="V4">
        <f t="shared" si="0"/>
        <v>-4774</v>
      </c>
      <c r="W4">
        <f t="shared" si="0"/>
        <v>-1812</v>
      </c>
      <c r="X4">
        <f t="shared" si="0"/>
        <v>-1027</v>
      </c>
      <c r="Y4">
        <f t="shared" si="0"/>
        <v>787</v>
      </c>
      <c r="Z4">
        <f t="shared" si="0"/>
        <v>2098</v>
      </c>
      <c r="AA4">
        <f t="shared" si="0"/>
        <v>0</v>
      </c>
      <c r="AC4">
        <f t="shared" si="2"/>
        <v>16673</v>
      </c>
      <c r="AD4">
        <f t="shared" si="3"/>
        <v>16882</v>
      </c>
    </row>
    <row r="5" spans="1:30">
      <c r="B5" t="s">
        <v>11</v>
      </c>
      <c r="C5">
        <v>10708</v>
      </c>
      <c r="D5">
        <v>13561</v>
      </c>
      <c r="E5">
        <v>15565</v>
      </c>
      <c r="F5">
        <v>15672</v>
      </c>
      <c r="G5">
        <v>16646</v>
      </c>
      <c r="H5">
        <v>16076</v>
      </c>
      <c r="I5">
        <v>15643</v>
      </c>
      <c r="K5">
        <f>SUM(C$2:C5)</f>
        <v>48242</v>
      </c>
      <c r="L5">
        <f>SUM(D$2:D5)</f>
        <v>58987</v>
      </c>
      <c r="M5">
        <f>SUM(E$2:E5)</f>
        <v>63953</v>
      </c>
      <c r="N5">
        <f>SUM(F$2:F5)</f>
        <v>64845</v>
      </c>
      <c r="O5">
        <f>SUM(G$2:G5)</f>
        <v>67633</v>
      </c>
      <c r="P5">
        <f>SUM(H$2:H5)</f>
        <v>68374</v>
      </c>
      <c r="Q5">
        <f>SUM(I$2:I5)</f>
        <v>65843</v>
      </c>
      <c r="R5">
        <f t="shared" si="1"/>
        <v>65843</v>
      </c>
      <c r="T5" t="s">
        <v>11</v>
      </c>
      <c r="U5">
        <f t="shared" si="0"/>
        <v>-17601</v>
      </c>
      <c r="V5">
        <f t="shared" si="0"/>
        <v>-6856</v>
      </c>
      <c r="W5">
        <f t="shared" si="0"/>
        <v>-1890</v>
      </c>
      <c r="X5">
        <f t="shared" si="0"/>
        <v>-998</v>
      </c>
      <c r="Y5">
        <f t="shared" si="0"/>
        <v>1790</v>
      </c>
      <c r="Z5">
        <f t="shared" si="0"/>
        <v>2531</v>
      </c>
      <c r="AA5">
        <f t="shared" si="0"/>
        <v>0</v>
      </c>
      <c r="AC5">
        <f t="shared" si="2"/>
        <v>15672</v>
      </c>
      <c r="AD5">
        <f t="shared" si="3"/>
        <v>15874</v>
      </c>
    </row>
    <row r="6" spans="1:30">
      <c r="B6" t="s">
        <v>12</v>
      </c>
      <c r="C6">
        <v>13242</v>
      </c>
      <c r="D6">
        <v>14882</v>
      </c>
      <c r="E6">
        <v>16008</v>
      </c>
      <c r="F6">
        <v>16783</v>
      </c>
      <c r="G6">
        <v>17772</v>
      </c>
      <c r="H6">
        <v>17555</v>
      </c>
      <c r="I6">
        <v>18274</v>
      </c>
      <c r="K6">
        <f>SUM(C$2:C6)</f>
        <v>61484</v>
      </c>
      <c r="L6">
        <f>SUM(D$2:D6)</f>
        <v>73869</v>
      </c>
      <c r="M6">
        <f>SUM(E$2:E6)</f>
        <v>79961</v>
      </c>
      <c r="N6">
        <f>SUM(F$2:F6)</f>
        <v>81628</v>
      </c>
      <c r="O6">
        <f>SUM(G$2:G6)</f>
        <v>85405</v>
      </c>
      <c r="P6">
        <f>SUM(H$2:H6)</f>
        <v>85929</v>
      </c>
      <c r="Q6">
        <f>SUM(I$2:I6)</f>
        <v>84117</v>
      </c>
      <c r="R6">
        <f t="shared" si="1"/>
        <v>84117</v>
      </c>
      <c r="T6" t="s">
        <v>12</v>
      </c>
      <c r="U6">
        <f t="shared" si="0"/>
        <v>-22633</v>
      </c>
      <c r="V6">
        <f t="shared" si="0"/>
        <v>-10248</v>
      </c>
      <c r="W6">
        <f t="shared" si="0"/>
        <v>-4156</v>
      </c>
      <c r="X6">
        <f t="shared" si="0"/>
        <v>-2489</v>
      </c>
      <c r="Y6">
        <f t="shared" si="0"/>
        <v>1288</v>
      </c>
      <c r="Z6">
        <f t="shared" si="0"/>
        <v>1812</v>
      </c>
      <c r="AA6">
        <f t="shared" si="0"/>
        <v>0</v>
      </c>
      <c r="AC6">
        <f t="shared" si="2"/>
        <v>17555</v>
      </c>
      <c r="AD6">
        <f t="shared" si="3"/>
        <v>17663.5</v>
      </c>
    </row>
    <row r="7" spans="1:30">
      <c r="B7" t="s">
        <v>13</v>
      </c>
      <c r="C7">
        <v>12320</v>
      </c>
      <c r="D7">
        <v>14901</v>
      </c>
      <c r="E7">
        <v>16429</v>
      </c>
      <c r="F7">
        <v>17007</v>
      </c>
      <c r="G7">
        <v>17670</v>
      </c>
      <c r="H7">
        <v>18112</v>
      </c>
      <c r="I7">
        <v>18200</v>
      </c>
      <c r="K7">
        <f>SUM(C$2:C7)</f>
        <v>73804</v>
      </c>
      <c r="L7">
        <f>SUM(D$2:D7)</f>
        <v>88770</v>
      </c>
      <c r="M7">
        <f>SUM(E$2:E7)</f>
        <v>96390</v>
      </c>
      <c r="N7">
        <f>SUM(F$2:F7)</f>
        <v>98635</v>
      </c>
      <c r="O7">
        <f>SUM(G$2:G7)</f>
        <v>103075</v>
      </c>
      <c r="P7">
        <f>SUM(H$2:H7)</f>
        <v>104041</v>
      </c>
      <c r="Q7">
        <f>SUM(I$2:I7)</f>
        <v>102317</v>
      </c>
      <c r="R7">
        <f t="shared" si="1"/>
        <v>102317</v>
      </c>
      <c r="T7" t="s">
        <v>13</v>
      </c>
      <c r="U7">
        <f t="shared" si="0"/>
        <v>-28513</v>
      </c>
      <c r="V7">
        <f t="shared" si="0"/>
        <v>-13547</v>
      </c>
      <c r="W7">
        <f t="shared" si="0"/>
        <v>-5927</v>
      </c>
      <c r="X7">
        <f t="shared" si="0"/>
        <v>-3682</v>
      </c>
      <c r="Y7">
        <f t="shared" si="0"/>
        <v>758</v>
      </c>
      <c r="Z7">
        <f t="shared" si="0"/>
        <v>1724</v>
      </c>
      <c r="AA7">
        <f t="shared" si="0"/>
        <v>0</v>
      </c>
      <c r="AC7">
        <f t="shared" si="2"/>
        <v>17670</v>
      </c>
      <c r="AD7">
        <f t="shared" si="3"/>
        <v>17891</v>
      </c>
    </row>
    <row r="8" spans="1:30">
      <c r="B8" t="s">
        <v>14</v>
      </c>
      <c r="C8">
        <v>14287</v>
      </c>
      <c r="D8">
        <v>15269</v>
      </c>
      <c r="E8">
        <v>17514</v>
      </c>
      <c r="F8">
        <v>18514</v>
      </c>
      <c r="G8">
        <v>20278</v>
      </c>
      <c r="H8">
        <v>20116</v>
      </c>
      <c r="I8">
        <v>20011</v>
      </c>
      <c r="K8">
        <f>SUM(C$2:C8)</f>
        <v>88091</v>
      </c>
      <c r="L8">
        <f>SUM(D$2:D8)</f>
        <v>104039</v>
      </c>
      <c r="M8">
        <f>SUM(E$2:E8)</f>
        <v>113904</v>
      </c>
      <c r="N8">
        <f>SUM(F$2:F8)</f>
        <v>117149</v>
      </c>
      <c r="O8">
        <f>SUM(G$2:G8)</f>
        <v>123353</v>
      </c>
      <c r="P8">
        <f>SUM(H$2:H8)</f>
        <v>124157</v>
      </c>
      <c r="Q8">
        <f>SUM(I$2:I8)</f>
        <v>122328</v>
      </c>
      <c r="R8">
        <f t="shared" si="1"/>
        <v>122328</v>
      </c>
      <c r="T8" t="s">
        <v>14</v>
      </c>
      <c r="U8">
        <f t="shared" si="0"/>
        <v>-34237</v>
      </c>
      <c r="V8">
        <f t="shared" si="0"/>
        <v>-18289</v>
      </c>
      <c r="W8">
        <f t="shared" si="0"/>
        <v>-8424</v>
      </c>
      <c r="X8">
        <f t="shared" si="0"/>
        <v>-5179</v>
      </c>
      <c r="Y8">
        <f t="shared" si="0"/>
        <v>1025</v>
      </c>
      <c r="Z8">
        <f t="shared" si="0"/>
        <v>1829</v>
      </c>
      <c r="AA8">
        <f t="shared" si="0"/>
        <v>0</v>
      </c>
      <c r="AC8">
        <f t="shared" si="2"/>
        <v>20011</v>
      </c>
      <c r="AD8">
        <f t="shared" si="3"/>
        <v>20063.5</v>
      </c>
    </row>
    <row r="9" spans="1:30">
      <c r="B9" t="s">
        <v>15</v>
      </c>
      <c r="D9">
        <v>14923</v>
      </c>
      <c r="E9">
        <v>17129</v>
      </c>
      <c r="F9">
        <v>17324</v>
      </c>
      <c r="G9">
        <v>19166</v>
      </c>
      <c r="H9">
        <v>18772</v>
      </c>
      <c r="I9">
        <v>19620</v>
      </c>
      <c r="L9">
        <f>SUM(D$2:D9)</f>
        <v>118962</v>
      </c>
      <c r="M9">
        <f>SUM(E$2:E9)</f>
        <v>131033</v>
      </c>
      <c r="N9">
        <f>SUM(F$2:F9)</f>
        <v>134473</v>
      </c>
      <c r="O9">
        <f>SUM(G$2:G9)</f>
        <v>142519</v>
      </c>
      <c r="P9">
        <f>SUM(H$2:H9)</f>
        <v>142929</v>
      </c>
      <c r="Q9">
        <f>SUM(I$2:I9)</f>
        <v>141948</v>
      </c>
      <c r="R9">
        <f t="shared" si="1"/>
        <v>141948</v>
      </c>
      <c r="T9" t="s">
        <v>15</v>
      </c>
      <c r="V9">
        <f t="shared" si="0"/>
        <v>-22986</v>
      </c>
      <c r="W9">
        <f t="shared" si="0"/>
        <v>-10915</v>
      </c>
      <c r="X9">
        <f t="shared" si="0"/>
        <v>-7475</v>
      </c>
      <c r="Y9">
        <f t="shared" si="0"/>
        <v>571</v>
      </c>
      <c r="Z9">
        <f t="shared" si="0"/>
        <v>981</v>
      </c>
      <c r="AA9">
        <f t="shared" si="0"/>
        <v>0</v>
      </c>
      <c r="AC9">
        <f t="shared" si="2"/>
        <v>18772</v>
      </c>
      <c r="AD9">
        <f t="shared" si="3"/>
        <v>18969</v>
      </c>
    </row>
    <row r="10" spans="1:30">
      <c r="B10" t="s">
        <v>16</v>
      </c>
      <c r="D10">
        <v>15516</v>
      </c>
      <c r="E10">
        <v>17923</v>
      </c>
      <c r="F10">
        <v>18718</v>
      </c>
      <c r="G10">
        <v>19584</v>
      </c>
      <c r="H10">
        <v>19575</v>
      </c>
      <c r="I10">
        <v>19956</v>
      </c>
      <c r="L10">
        <f>SUM(D$2:D10)</f>
        <v>134478</v>
      </c>
      <c r="M10">
        <f>SUM(E$2:E10)</f>
        <v>148956</v>
      </c>
      <c r="N10">
        <f>SUM(F$2:F10)</f>
        <v>153191</v>
      </c>
      <c r="O10">
        <f>SUM(G$2:G10)</f>
        <v>162103</v>
      </c>
      <c r="P10">
        <f>SUM(H$2:H10)</f>
        <v>162504</v>
      </c>
      <c r="Q10">
        <f>SUM(I$2:I10)</f>
        <v>161904</v>
      </c>
      <c r="R10">
        <f t="shared" si="1"/>
        <v>161904</v>
      </c>
      <c r="T10" t="s">
        <v>16</v>
      </c>
      <c r="V10">
        <f t="shared" si="0"/>
        <v>-27426</v>
      </c>
      <c r="W10">
        <f t="shared" si="0"/>
        <v>-12948</v>
      </c>
      <c r="X10">
        <f t="shared" si="0"/>
        <v>-8713</v>
      </c>
      <c r="Y10">
        <f t="shared" si="0"/>
        <v>199</v>
      </c>
      <c r="Z10">
        <f t="shared" si="0"/>
        <v>600</v>
      </c>
      <c r="AA10">
        <f t="shared" si="0"/>
        <v>0</v>
      </c>
      <c r="AC10">
        <f t="shared" si="2"/>
        <v>19575</v>
      </c>
      <c r="AD10">
        <f t="shared" si="3"/>
        <v>19579.5</v>
      </c>
    </row>
    <row r="11" spans="1:30">
      <c r="B11" t="s">
        <v>17</v>
      </c>
      <c r="D11">
        <v>13011</v>
      </c>
      <c r="E11">
        <v>16607</v>
      </c>
      <c r="F11">
        <v>17603</v>
      </c>
      <c r="G11">
        <v>18781</v>
      </c>
      <c r="H11">
        <v>18688</v>
      </c>
      <c r="I11">
        <v>18565</v>
      </c>
      <c r="L11">
        <f>SUM(D$2:D11)</f>
        <v>147489</v>
      </c>
      <c r="M11">
        <f>SUM(E$2:E11)</f>
        <v>165563</v>
      </c>
      <c r="N11">
        <f>SUM(F$2:F11)</f>
        <v>170794</v>
      </c>
      <c r="O11">
        <f>SUM(G$2:G11)</f>
        <v>180884</v>
      </c>
      <c r="P11">
        <f>SUM(H$2:H11)</f>
        <v>181192</v>
      </c>
      <c r="Q11">
        <f>SUM(I$2:I11)</f>
        <v>180469</v>
      </c>
      <c r="R11">
        <f t="shared" si="1"/>
        <v>180469</v>
      </c>
      <c r="T11" t="s">
        <v>17</v>
      </c>
      <c r="V11">
        <f t="shared" si="0"/>
        <v>-32980</v>
      </c>
      <c r="W11">
        <f t="shared" si="0"/>
        <v>-14906</v>
      </c>
      <c r="X11">
        <f t="shared" si="0"/>
        <v>-9675</v>
      </c>
      <c r="Y11">
        <f t="shared" si="0"/>
        <v>415</v>
      </c>
      <c r="Z11">
        <f t="shared" si="0"/>
        <v>723</v>
      </c>
      <c r="AA11">
        <f t="shared" si="0"/>
        <v>0</v>
      </c>
      <c r="AC11">
        <f t="shared" si="2"/>
        <v>18565</v>
      </c>
      <c r="AD11">
        <f t="shared" si="3"/>
        <v>18626.5</v>
      </c>
    </row>
    <row r="12" spans="1:30">
      <c r="B12" t="s">
        <v>18</v>
      </c>
      <c r="D12">
        <v>12000</v>
      </c>
      <c r="E12">
        <v>15664</v>
      </c>
      <c r="F12">
        <v>15754</v>
      </c>
      <c r="G12">
        <v>17206</v>
      </c>
      <c r="H12">
        <v>16510</v>
      </c>
      <c r="I12">
        <v>17357</v>
      </c>
      <c r="L12">
        <f>SUM(D$2:D12)</f>
        <v>159489</v>
      </c>
      <c r="M12">
        <f>SUM(E$2:E12)</f>
        <v>181227</v>
      </c>
      <c r="N12">
        <f>SUM(F$2:F12)</f>
        <v>186548</v>
      </c>
      <c r="O12">
        <f>SUM(G$2:G12)</f>
        <v>198090</v>
      </c>
      <c r="P12">
        <f>SUM(H$2:H12)</f>
        <v>197702</v>
      </c>
      <c r="Q12">
        <f>SUM(I$2:I12)</f>
        <v>197826</v>
      </c>
      <c r="R12">
        <f t="shared" si="1"/>
        <v>197702</v>
      </c>
      <c r="T12" t="s">
        <v>18</v>
      </c>
      <c r="V12">
        <f t="shared" si="0"/>
        <v>-38213</v>
      </c>
      <c r="W12">
        <f t="shared" si="0"/>
        <v>-16475</v>
      </c>
      <c r="X12">
        <f t="shared" si="0"/>
        <v>-11154</v>
      </c>
      <c r="Y12">
        <f t="shared" si="0"/>
        <v>388</v>
      </c>
      <c r="Z12">
        <f t="shared" si="0"/>
        <v>0</v>
      </c>
      <c r="AA12">
        <f t="shared" si="0"/>
        <v>124</v>
      </c>
      <c r="AC12">
        <f t="shared" si="2"/>
        <v>16510</v>
      </c>
      <c r="AD12">
        <f t="shared" si="3"/>
        <v>16858</v>
      </c>
    </row>
    <row r="13" spans="1:30">
      <c r="B13" t="s">
        <v>19</v>
      </c>
      <c r="D13">
        <v>11643</v>
      </c>
      <c r="E13">
        <v>15631</v>
      </c>
      <c r="F13">
        <v>15301</v>
      </c>
      <c r="G13">
        <v>17377</v>
      </c>
      <c r="H13">
        <v>16912</v>
      </c>
      <c r="I13">
        <v>17102</v>
      </c>
      <c r="L13">
        <f>SUM(D$2:D13)</f>
        <v>171132</v>
      </c>
      <c r="M13">
        <f>SUM(E$2:E13)</f>
        <v>196858</v>
      </c>
      <c r="N13">
        <f>SUM(F$2:F13)</f>
        <v>201849</v>
      </c>
      <c r="O13">
        <f>SUM(G$2:G13)</f>
        <v>215467</v>
      </c>
      <c r="P13">
        <f>SUM(H$2:H13)</f>
        <v>214614</v>
      </c>
      <c r="Q13">
        <f>SUM(I$2:I13)</f>
        <v>214928</v>
      </c>
      <c r="R13">
        <f t="shared" si="1"/>
        <v>214614</v>
      </c>
      <c r="T13" t="s">
        <v>19</v>
      </c>
      <c r="V13">
        <f t="shared" si="0"/>
        <v>-43482</v>
      </c>
      <c r="W13">
        <f t="shared" si="0"/>
        <v>-17756</v>
      </c>
      <c r="X13">
        <f t="shared" si="0"/>
        <v>-12765</v>
      </c>
      <c r="Y13">
        <f t="shared" si="0"/>
        <v>853</v>
      </c>
      <c r="Z13">
        <f t="shared" si="0"/>
        <v>0</v>
      </c>
      <c r="AA13">
        <f t="shared" si="0"/>
        <v>314</v>
      </c>
      <c r="AC13">
        <f t="shared" si="2"/>
        <v>16912</v>
      </c>
      <c r="AD13">
        <f t="shared" si="3"/>
        <v>17007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24236</v>
      </c>
      <c r="D17">
        <v>27230</v>
      </c>
      <c r="E17">
        <v>29850</v>
      </c>
      <c r="F17">
        <v>24097</v>
      </c>
      <c r="G17">
        <v>27480</v>
      </c>
      <c r="H17">
        <v>24094</v>
      </c>
      <c r="I17">
        <v>29491</v>
      </c>
      <c r="K17">
        <f>SUM(C$17:C17)</f>
        <v>24236</v>
      </c>
      <c r="L17">
        <f>SUM(D$17:D17)</f>
        <v>27230</v>
      </c>
      <c r="M17">
        <f>SUM(E$17:E17)</f>
        <v>29850</v>
      </c>
      <c r="N17">
        <f>SUM(F$17:F17)</f>
        <v>24097</v>
      </c>
      <c r="O17">
        <f>SUM(G$17:G17)</f>
        <v>27480</v>
      </c>
      <c r="P17">
        <f>SUM(H$17:H17)</f>
        <v>24094</v>
      </c>
      <c r="Q17">
        <f>SUM(I$17:I17)</f>
        <v>29491</v>
      </c>
      <c r="R17">
        <f t="shared" ref="R17:R28" si="4">MEDIAN(M17:Q17)</f>
        <v>27480</v>
      </c>
      <c r="T17" t="s">
        <v>8</v>
      </c>
      <c r="U17">
        <f t="shared" ref="U17:AA28" si="5">K17-$R17</f>
        <v>-3244</v>
      </c>
      <c r="V17">
        <f t="shared" si="5"/>
        <v>-250</v>
      </c>
      <c r="W17">
        <f t="shared" si="5"/>
        <v>2370</v>
      </c>
      <c r="X17">
        <f t="shared" si="5"/>
        <v>-3383</v>
      </c>
      <c r="Y17">
        <f t="shared" si="5"/>
        <v>0</v>
      </c>
      <c r="Z17">
        <f t="shared" si="5"/>
        <v>-3386</v>
      </c>
      <c r="AA17">
        <f t="shared" si="5"/>
        <v>2011</v>
      </c>
    </row>
    <row r="18" spans="2:27">
      <c r="B18" t="s">
        <v>9</v>
      </c>
      <c r="C18">
        <v>20188</v>
      </c>
      <c r="D18">
        <v>29664</v>
      </c>
      <c r="E18">
        <v>24213</v>
      </c>
      <c r="F18">
        <v>22216</v>
      </c>
      <c r="G18">
        <v>22453</v>
      </c>
      <c r="H18">
        <v>23315</v>
      </c>
      <c r="I18">
        <v>23017</v>
      </c>
      <c r="K18">
        <f>SUM(C$17:C18)</f>
        <v>44424</v>
      </c>
      <c r="L18">
        <f>SUM(D$17:D18)</f>
        <v>56894</v>
      </c>
      <c r="M18">
        <f>SUM(E$17:E18)</f>
        <v>54063</v>
      </c>
      <c r="N18">
        <f>SUM(F$17:F18)</f>
        <v>46313</v>
      </c>
      <c r="O18">
        <f>SUM(G$17:G18)</f>
        <v>49933</v>
      </c>
      <c r="P18">
        <f>SUM(H$17:H18)</f>
        <v>47409</v>
      </c>
      <c r="Q18">
        <f>SUM(I$17:I18)</f>
        <v>52508</v>
      </c>
      <c r="R18">
        <f t="shared" si="4"/>
        <v>49933</v>
      </c>
      <c r="T18" t="s">
        <v>9</v>
      </c>
      <c r="U18">
        <f t="shared" si="5"/>
        <v>-5509</v>
      </c>
      <c r="V18">
        <f t="shared" si="5"/>
        <v>6961</v>
      </c>
      <c r="W18">
        <f t="shared" si="5"/>
        <v>4130</v>
      </c>
      <c r="X18">
        <f t="shared" si="5"/>
        <v>-3620</v>
      </c>
      <c r="Y18">
        <f t="shared" si="5"/>
        <v>0</v>
      </c>
      <c r="Z18">
        <f t="shared" si="5"/>
        <v>-2524</v>
      </c>
      <c r="AA18">
        <f t="shared" si="5"/>
        <v>2575</v>
      </c>
    </row>
    <row r="19" spans="2:27">
      <c r="B19" t="s">
        <v>10</v>
      </c>
      <c r="C19">
        <v>21391</v>
      </c>
      <c r="D19">
        <v>26395</v>
      </c>
      <c r="E19">
        <v>29707</v>
      </c>
      <c r="F19">
        <v>22939</v>
      </c>
      <c r="G19">
        <v>23754</v>
      </c>
      <c r="H19">
        <v>25620</v>
      </c>
      <c r="I19">
        <v>22652</v>
      </c>
      <c r="K19">
        <f>SUM(C$17:C19)</f>
        <v>65815</v>
      </c>
      <c r="L19">
        <f>SUM(D$17:D19)</f>
        <v>83289</v>
      </c>
      <c r="M19">
        <f>SUM(E$17:E19)</f>
        <v>83770</v>
      </c>
      <c r="N19">
        <f>SUM(F$17:F19)</f>
        <v>69252</v>
      </c>
      <c r="O19">
        <f>SUM(G$17:G19)</f>
        <v>73687</v>
      </c>
      <c r="P19">
        <f>SUM(H$17:H19)</f>
        <v>73029</v>
      </c>
      <c r="Q19">
        <f>SUM(I$17:I19)</f>
        <v>75160</v>
      </c>
      <c r="R19">
        <f t="shared" si="4"/>
        <v>73687</v>
      </c>
      <c r="T19" t="s">
        <v>10</v>
      </c>
      <c r="U19">
        <f t="shared" si="5"/>
        <v>-7872</v>
      </c>
      <c r="V19">
        <f t="shared" si="5"/>
        <v>9602</v>
      </c>
      <c r="W19">
        <f t="shared" si="5"/>
        <v>10083</v>
      </c>
      <c r="X19">
        <f t="shared" si="5"/>
        <v>-4435</v>
      </c>
      <c r="Y19">
        <f t="shared" si="5"/>
        <v>0</v>
      </c>
      <c r="Z19">
        <f t="shared" si="5"/>
        <v>-658</v>
      </c>
      <c r="AA19">
        <f t="shared" si="5"/>
        <v>1473</v>
      </c>
    </row>
    <row r="20" spans="2:27">
      <c r="B20" t="s">
        <v>11</v>
      </c>
      <c r="C20">
        <v>19610</v>
      </c>
      <c r="D20">
        <v>22420</v>
      </c>
      <c r="E20">
        <v>29962</v>
      </c>
      <c r="F20">
        <v>21980</v>
      </c>
      <c r="G20">
        <v>21429</v>
      </c>
      <c r="H20">
        <v>21791</v>
      </c>
      <c r="I20">
        <v>21511</v>
      </c>
      <c r="K20">
        <f>SUM(C$17:C20)</f>
        <v>85425</v>
      </c>
      <c r="L20">
        <f>SUM(D$17:D20)</f>
        <v>105709</v>
      </c>
      <c r="M20">
        <f>SUM(E$17:E20)</f>
        <v>113732</v>
      </c>
      <c r="N20">
        <f>SUM(F$17:F20)</f>
        <v>91232</v>
      </c>
      <c r="O20">
        <f>SUM(G$17:G20)</f>
        <v>95116</v>
      </c>
      <c r="P20">
        <f>SUM(H$17:H20)</f>
        <v>94820</v>
      </c>
      <c r="Q20">
        <f>SUM(I$17:I20)</f>
        <v>96671</v>
      </c>
      <c r="R20">
        <f t="shared" si="4"/>
        <v>95116</v>
      </c>
      <c r="T20" t="s">
        <v>11</v>
      </c>
      <c r="U20">
        <f t="shared" si="5"/>
        <v>-9691</v>
      </c>
      <c r="V20">
        <f t="shared" si="5"/>
        <v>10593</v>
      </c>
      <c r="W20">
        <f t="shared" si="5"/>
        <v>18616</v>
      </c>
      <c r="X20">
        <f t="shared" si="5"/>
        <v>-3884</v>
      </c>
      <c r="Y20">
        <f t="shared" si="5"/>
        <v>0</v>
      </c>
      <c r="Z20">
        <f t="shared" si="5"/>
        <v>-296</v>
      </c>
      <c r="AA20">
        <f t="shared" si="5"/>
        <v>1555</v>
      </c>
    </row>
    <row r="21" spans="2:27">
      <c r="B21" t="s">
        <v>12</v>
      </c>
      <c r="C21">
        <v>20617</v>
      </c>
      <c r="D21">
        <v>20636</v>
      </c>
      <c r="E21">
        <v>24363</v>
      </c>
      <c r="F21">
        <v>21051</v>
      </c>
      <c r="G21">
        <v>21351</v>
      </c>
      <c r="H21">
        <v>20795</v>
      </c>
      <c r="I21">
        <v>20586</v>
      </c>
      <c r="K21">
        <f>SUM(C$17:C21)</f>
        <v>106042</v>
      </c>
      <c r="L21">
        <f>SUM(D$17:D21)</f>
        <v>126345</v>
      </c>
      <c r="M21">
        <f>SUM(E$17:E21)</f>
        <v>138095</v>
      </c>
      <c r="N21">
        <f>SUM(F$17:F21)</f>
        <v>112283</v>
      </c>
      <c r="O21">
        <f>SUM(G$17:G21)</f>
        <v>116467</v>
      </c>
      <c r="P21">
        <f>SUM(H$17:H21)</f>
        <v>115615</v>
      </c>
      <c r="Q21">
        <f>SUM(I$17:I21)</f>
        <v>117257</v>
      </c>
      <c r="R21">
        <f t="shared" si="4"/>
        <v>116467</v>
      </c>
      <c r="T21" t="s">
        <v>12</v>
      </c>
      <c r="U21">
        <f t="shared" si="5"/>
        <v>-10425</v>
      </c>
      <c r="V21">
        <f t="shared" si="5"/>
        <v>9878</v>
      </c>
      <c r="W21">
        <f t="shared" si="5"/>
        <v>21628</v>
      </c>
      <c r="X21">
        <f t="shared" si="5"/>
        <v>-4184</v>
      </c>
      <c r="Y21">
        <f t="shared" si="5"/>
        <v>0</v>
      </c>
      <c r="Z21">
        <f t="shared" si="5"/>
        <v>-852</v>
      </c>
      <c r="AA21">
        <f t="shared" si="5"/>
        <v>790</v>
      </c>
    </row>
    <row r="22" spans="2:27">
      <c r="B22" t="s">
        <v>13</v>
      </c>
      <c r="C22">
        <v>18153</v>
      </c>
      <c r="D22">
        <v>18974</v>
      </c>
      <c r="E22">
        <v>21537</v>
      </c>
      <c r="F22">
        <v>21067</v>
      </c>
      <c r="G22">
        <v>20645</v>
      </c>
      <c r="H22">
        <v>19422</v>
      </c>
      <c r="I22">
        <v>20071</v>
      </c>
      <c r="K22">
        <f>SUM(C$17:C22)</f>
        <v>124195</v>
      </c>
      <c r="L22">
        <f>SUM(D$17:D22)</f>
        <v>145319</v>
      </c>
      <c r="M22">
        <f>SUM(E$17:E22)</f>
        <v>159632</v>
      </c>
      <c r="N22">
        <f>SUM(F$17:F22)</f>
        <v>133350</v>
      </c>
      <c r="O22">
        <f>SUM(G$17:G22)</f>
        <v>137112</v>
      </c>
      <c r="P22">
        <f>SUM(H$17:H22)</f>
        <v>135037</v>
      </c>
      <c r="Q22">
        <f>SUM(I$17:I22)</f>
        <v>137328</v>
      </c>
      <c r="R22">
        <f t="shared" si="4"/>
        <v>137112</v>
      </c>
      <c r="T22" t="s">
        <v>13</v>
      </c>
      <c r="U22">
        <f t="shared" si="5"/>
        <v>-12917</v>
      </c>
      <c r="V22">
        <f t="shared" si="5"/>
        <v>8207</v>
      </c>
      <c r="W22">
        <f t="shared" si="5"/>
        <v>22520</v>
      </c>
      <c r="X22">
        <f t="shared" si="5"/>
        <v>-3762</v>
      </c>
      <c r="Y22">
        <f t="shared" si="5"/>
        <v>0</v>
      </c>
      <c r="Z22">
        <f t="shared" si="5"/>
        <v>-2075</v>
      </c>
      <c r="AA22">
        <f t="shared" si="5"/>
        <v>216</v>
      </c>
    </row>
    <row r="23" spans="2:27">
      <c r="B23" t="s">
        <v>14</v>
      </c>
      <c r="C23">
        <v>18946</v>
      </c>
      <c r="D23">
        <v>20972</v>
      </c>
      <c r="E23">
        <v>21127</v>
      </c>
      <c r="F23">
        <v>22480</v>
      </c>
      <c r="G23">
        <v>20430</v>
      </c>
      <c r="H23">
        <v>20390</v>
      </c>
      <c r="I23">
        <v>19863</v>
      </c>
      <c r="K23">
        <f>SUM(C$17:C23)</f>
        <v>143141</v>
      </c>
      <c r="L23">
        <f>SUM(D$17:D23)</f>
        <v>166291</v>
      </c>
      <c r="M23">
        <f>SUM(E$17:E23)</f>
        <v>180759</v>
      </c>
      <c r="N23">
        <f>SUM(F$17:F23)</f>
        <v>155830</v>
      </c>
      <c r="O23">
        <f>SUM(G$17:G23)</f>
        <v>157542</v>
      </c>
      <c r="P23">
        <f>SUM(H$17:H23)</f>
        <v>155427</v>
      </c>
      <c r="Q23">
        <f>SUM(I$17:I23)</f>
        <v>157191</v>
      </c>
      <c r="R23">
        <f t="shared" si="4"/>
        <v>157191</v>
      </c>
      <c r="T23" t="s">
        <v>14</v>
      </c>
      <c r="U23">
        <f t="shared" si="5"/>
        <v>-14050</v>
      </c>
      <c r="V23">
        <f t="shared" si="5"/>
        <v>9100</v>
      </c>
      <c r="W23">
        <f t="shared" si="5"/>
        <v>23568</v>
      </c>
      <c r="X23">
        <f t="shared" si="5"/>
        <v>-1361</v>
      </c>
      <c r="Y23">
        <f t="shared" si="5"/>
        <v>351</v>
      </c>
      <c r="Z23">
        <f t="shared" si="5"/>
        <v>-1764</v>
      </c>
      <c r="AA23">
        <f t="shared" si="5"/>
        <v>0</v>
      </c>
    </row>
    <row r="24" spans="2:27">
      <c r="B24" t="s">
        <v>15</v>
      </c>
      <c r="D24">
        <v>22340</v>
      </c>
      <c r="E24">
        <v>20736</v>
      </c>
      <c r="F24">
        <v>23350</v>
      </c>
      <c r="G24">
        <v>20018</v>
      </c>
      <c r="H24">
        <v>20574</v>
      </c>
      <c r="I24">
        <v>20508</v>
      </c>
      <c r="L24">
        <f>SUM(D$17:D24)</f>
        <v>188631</v>
      </c>
      <c r="M24">
        <f>SUM(E$17:E24)</f>
        <v>201495</v>
      </c>
      <c r="N24">
        <f>SUM(F$17:F24)</f>
        <v>179180</v>
      </c>
      <c r="O24">
        <f>SUM(G$17:G24)</f>
        <v>177560</v>
      </c>
      <c r="P24">
        <f>SUM(H$17:H24)</f>
        <v>176001</v>
      </c>
      <c r="Q24">
        <f>SUM(I$17:I24)</f>
        <v>177699</v>
      </c>
      <c r="R24">
        <f t="shared" si="4"/>
        <v>177699</v>
      </c>
      <c r="T24" t="s">
        <v>15</v>
      </c>
      <c r="V24">
        <f t="shared" si="5"/>
        <v>10932</v>
      </c>
      <c r="W24">
        <f t="shared" si="5"/>
        <v>23796</v>
      </c>
      <c r="X24">
        <f t="shared" si="5"/>
        <v>1481</v>
      </c>
      <c r="Y24">
        <f t="shared" si="5"/>
        <v>-139</v>
      </c>
      <c r="Z24">
        <f t="shared" si="5"/>
        <v>-1698</v>
      </c>
      <c r="AA24">
        <f t="shared" si="5"/>
        <v>0</v>
      </c>
    </row>
    <row r="25" spans="2:27">
      <c r="B25" t="s">
        <v>16</v>
      </c>
      <c r="D25">
        <v>19535</v>
      </c>
      <c r="E25">
        <v>25256</v>
      </c>
      <c r="F25">
        <v>21842</v>
      </c>
      <c r="G25">
        <v>19111</v>
      </c>
      <c r="H25">
        <v>19428</v>
      </c>
      <c r="I25">
        <v>18734</v>
      </c>
      <c r="L25">
        <f>SUM(D$17:D25)</f>
        <v>208166</v>
      </c>
      <c r="M25">
        <f>SUM(E$17:E25)</f>
        <v>226751</v>
      </c>
      <c r="N25">
        <f>SUM(F$17:F25)</f>
        <v>201022</v>
      </c>
      <c r="O25">
        <f>SUM(G$17:G25)</f>
        <v>196671</v>
      </c>
      <c r="P25">
        <f>SUM(H$17:H25)</f>
        <v>195429</v>
      </c>
      <c r="Q25">
        <f>SUM(I$17:I25)</f>
        <v>196433</v>
      </c>
      <c r="R25">
        <f t="shared" si="4"/>
        <v>196671</v>
      </c>
      <c r="T25" t="s">
        <v>16</v>
      </c>
      <c r="V25">
        <f t="shared" si="5"/>
        <v>11495</v>
      </c>
      <c r="W25">
        <f t="shared" si="5"/>
        <v>30080</v>
      </c>
      <c r="X25">
        <f t="shared" si="5"/>
        <v>4351</v>
      </c>
      <c r="Y25">
        <f t="shared" si="5"/>
        <v>0</v>
      </c>
      <c r="Z25">
        <f t="shared" si="5"/>
        <v>-1242</v>
      </c>
      <c r="AA25">
        <f t="shared" si="5"/>
        <v>-238</v>
      </c>
    </row>
    <row r="26" spans="2:27">
      <c r="B26" t="s">
        <v>17</v>
      </c>
      <c r="D26">
        <v>21095</v>
      </c>
      <c r="E26">
        <v>46715</v>
      </c>
      <c r="F26">
        <v>27689</v>
      </c>
      <c r="G26">
        <v>21266</v>
      </c>
      <c r="H26">
        <v>23058</v>
      </c>
      <c r="I26">
        <v>21913</v>
      </c>
      <c r="L26">
        <f>SUM(D$17:D26)</f>
        <v>229261</v>
      </c>
      <c r="M26">
        <f>SUM(E$17:E26)</f>
        <v>273466</v>
      </c>
      <c r="N26">
        <f>SUM(F$17:F26)</f>
        <v>228711</v>
      </c>
      <c r="O26">
        <f>SUM(G$17:G26)</f>
        <v>217937</v>
      </c>
      <c r="P26">
        <f>SUM(H$17:H26)</f>
        <v>218487</v>
      </c>
      <c r="Q26">
        <f>SUM(I$17:I26)</f>
        <v>218346</v>
      </c>
      <c r="R26">
        <f t="shared" si="4"/>
        <v>218487</v>
      </c>
      <c r="T26" t="s">
        <v>17</v>
      </c>
      <c r="V26">
        <f t="shared" si="5"/>
        <v>10774</v>
      </c>
      <c r="W26">
        <f t="shared" si="5"/>
        <v>54979</v>
      </c>
      <c r="X26">
        <f t="shared" si="5"/>
        <v>10224</v>
      </c>
      <c r="Y26">
        <f t="shared" si="5"/>
        <v>-550</v>
      </c>
      <c r="Z26">
        <f t="shared" si="5"/>
        <v>0</v>
      </c>
      <c r="AA26">
        <f t="shared" si="5"/>
        <v>-141</v>
      </c>
    </row>
    <row r="27" spans="2:27">
      <c r="B27" t="s">
        <v>18</v>
      </c>
      <c r="D27">
        <v>20366</v>
      </c>
      <c r="E27">
        <v>36434</v>
      </c>
      <c r="F27">
        <v>35131</v>
      </c>
      <c r="G27">
        <v>20731</v>
      </c>
      <c r="H27">
        <v>22167</v>
      </c>
      <c r="I27">
        <v>21532</v>
      </c>
      <c r="L27">
        <f>SUM(D$17:D27)</f>
        <v>249627</v>
      </c>
      <c r="M27">
        <f>SUM(E$17:E27)</f>
        <v>309900</v>
      </c>
      <c r="N27">
        <f>SUM(F$17:F27)</f>
        <v>263842</v>
      </c>
      <c r="O27">
        <f>SUM(G$17:G27)</f>
        <v>238668</v>
      </c>
      <c r="P27">
        <f>SUM(H$17:H27)</f>
        <v>240654</v>
      </c>
      <c r="Q27">
        <f>SUM(I$17:I27)</f>
        <v>239878</v>
      </c>
      <c r="R27">
        <f t="shared" si="4"/>
        <v>240654</v>
      </c>
      <c r="T27" t="s">
        <v>18</v>
      </c>
      <c r="V27">
        <f t="shared" si="5"/>
        <v>8973</v>
      </c>
      <c r="W27">
        <f t="shared" si="5"/>
        <v>69246</v>
      </c>
      <c r="X27">
        <f t="shared" si="5"/>
        <v>23188</v>
      </c>
      <c r="Y27">
        <f t="shared" si="5"/>
        <v>-1986</v>
      </c>
      <c r="Z27">
        <f t="shared" si="5"/>
        <v>0</v>
      </c>
      <c r="AA27">
        <f t="shared" si="5"/>
        <v>-776</v>
      </c>
    </row>
    <row r="28" spans="2:27">
      <c r="B28" t="s">
        <v>19</v>
      </c>
      <c r="D28">
        <v>22856</v>
      </c>
      <c r="E28">
        <v>26163</v>
      </c>
      <c r="F28">
        <v>34809</v>
      </c>
      <c r="G28">
        <v>22777</v>
      </c>
      <c r="H28">
        <v>24840</v>
      </c>
      <c r="I28">
        <v>22933</v>
      </c>
      <c r="L28">
        <f>SUM(D$17:D28)</f>
        <v>272483</v>
      </c>
      <c r="M28">
        <f>SUM(E$17:E28)</f>
        <v>336063</v>
      </c>
      <c r="N28">
        <f>SUM(F$17:F28)</f>
        <v>298651</v>
      </c>
      <c r="O28">
        <f>SUM(G$17:G28)</f>
        <v>261445</v>
      </c>
      <c r="P28">
        <f>SUM(H$17:H28)</f>
        <v>265494</v>
      </c>
      <c r="Q28">
        <f>SUM(I$17:I28)</f>
        <v>262811</v>
      </c>
      <c r="R28">
        <f t="shared" si="4"/>
        <v>265494</v>
      </c>
      <c r="T28" t="s">
        <v>19</v>
      </c>
      <c r="V28">
        <f t="shared" si="5"/>
        <v>6989</v>
      </c>
      <c r="W28">
        <f t="shared" si="5"/>
        <v>70569</v>
      </c>
      <c r="X28">
        <f t="shared" si="5"/>
        <v>33157</v>
      </c>
      <c r="Y28">
        <f t="shared" si="5"/>
        <v>-4049</v>
      </c>
      <c r="Z28">
        <f t="shared" si="5"/>
        <v>0</v>
      </c>
      <c r="AA28">
        <f t="shared" si="5"/>
        <v>-2683</v>
      </c>
    </row>
    <row r="31" spans="2:27">
      <c r="B31" s="3" t="s">
        <v>78</v>
      </c>
      <c r="C31" s="3"/>
    </row>
  </sheetData>
  <hyperlinks>
    <hyperlink ref="A1" location="home!A1" display="home" xr:uid="{93D75C4D-8FDF-419A-83A7-F8BD5B409305}"/>
    <hyperlink ref="B31" r:id="rId1" xr:uid="{CEEE3D6D-6714-4D81-894C-5AD3BCB2941C}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CCCFF-72F4-4367-8A3D-6DFC55E94DEA}">
  <dimension ref="A1:AD32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1368</v>
      </c>
      <c r="D2">
        <v>1461</v>
      </c>
      <c r="E2">
        <v>1554</v>
      </c>
      <c r="F2">
        <v>1576</v>
      </c>
      <c r="G2">
        <v>1656</v>
      </c>
      <c r="H2">
        <v>1628</v>
      </c>
      <c r="I2">
        <v>1626</v>
      </c>
      <c r="K2">
        <f>SUM(C$2:C2)</f>
        <v>1368</v>
      </c>
      <c r="L2">
        <f>SUM(D$2:D2)</f>
        <v>1461</v>
      </c>
      <c r="M2">
        <f>SUM(E$2:E2)</f>
        <v>1554</v>
      </c>
      <c r="N2">
        <f>SUM(F$2:F2)</f>
        <v>1576</v>
      </c>
      <c r="O2">
        <f>SUM(G$2:G2)</f>
        <v>1656</v>
      </c>
      <c r="P2">
        <f>SUM(H$2:H2)</f>
        <v>1628</v>
      </c>
      <c r="Q2">
        <f>SUM(I$2:I2)</f>
        <v>1626</v>
      </c>
      <c r="R2">
        <f>MEDIAN(M2:Q2)</f>
        <v>1626</v>
      </c>
      <c r="T2" t="s">
        <v>8</v>
      </c>
      <c r="U2">
        <f t="shared" ref="U2:AA13" si="0">K2-$R2</f>
        <v>-258</v>
      </c>
      <c r="V2">
        <f t="shared" si="0"/>
        <v>-165</v>
      </c>
      <c r="W2">
        <f t="shared" si="0"/>
        <v>-72</v>
      </c>
      <c r="X2">
        <f t="shared" si="0"/>
        <v>-50</v>
      </c>
      <c r="Y2">
        <f t="shared" si="0"/>
        <v>30</v>
      </c>
      <c r="Z2">
        <f t="shared" si="0"/>
        <v>2</v>
      </c>
      <c r="AA2">
        <f t="shared" si="0"/>
        <v>0</v>
      </c>
      <c r="AC2">
        <f>MEDIAN($E2:$I2)</f>
        <v>1626</v>
      </c>
      <c r="AD2">
        <f>MEDIAN(F2:I2)</f>
        <v>1627</v>
      </c>
    </row>
    <row r="3" spans="1:30">
      <c r="B3" t="s">
        <v>9</v>
      </c>
      <c r="C3">
        <v>1319</v>
      </c>
      <c r="D3">
        <v>1273</v>
      </c>
      <c r="E3">
        <v>1355</v>
      </c>
      <c r="F3">
        <v>1350</v>
      </c>
      <c r="G3">
        <v>1325</v>
      </c>
      <c r="H3">
        <v>1464</v>
      </c>
      <c r="I3">
        <v>1503</v>
      </c>
      <c r="K3">
        <f>SUM(C$2:C3)</f>
        <v>2687</v>
      </c>
      <c r="L3">
        <f>SUM(D$2:D3)</f>
        <v>2734</v>
      </c>
      <c r="M3">
        <f>SUM(E$2:E3)</f>
        <v>2909</v>
      </c>
      <c r="N3">
        <f>SUM(F$2:F3)</f>
        <v>2926</v>
      </c>
      <c r="O3">
        <f>SUM(G$2:G3)</f>
        <v>2981</v>
      </c>
      <c r="P3">
        <f>SUM(H$2:H3)</f>
        <v>3092</v>
      </c>
      <c r="Q3">
        <f>SUM(I$2:I3)</f>
        <v>3129</v>
      </c>
      <c r="R3">
        <f t="shared" ref="R3:R13" si="1">MEDIAN(M3:Q3)</f>
        <v>2981</v>
      </c>
      <c r="T3" t="s">
        <v>9</v>
      </c>
      <c r="U3">
        <f t="shared" si="0"/>
        <v>-294</v>
      </c>
      <c r="V3">
        <f t="shared" si="0"/>
        <v>-247</v>
      </c>
      <c r="W3">
        <f t="shared" si="0"/>
        <v>-72</v>
      </c>
      <c r="X3">
        <f t="shared" si="0"/>
        <v>-55</v>
      </c>
      <c r="Y3">
        <f t="shared" si="0"/>
        <v>0</v>
      </c>
      <c r="Z3">
        <f t="shared" si="0"/>
        <v>111</v>
      </c>
      <c r="AA3">
        <f t="shared" si="0"/>
        <v>148</v>
      </c>
      <c r="AC3">
        <f t="shared" ref="AC3:AC13" si="2">MEDIAN($E3:$I3)</f>
        <v>1355</v>
      </c>
      <c r="AD3">
        <f t="shared" ref="AD3:AD13" si="3">MEDIAN(F3:I3)</f>
        <v>1407</v>
      </c>
    </row>
    <row r="4" spans="1:30">
      <c r="B4" t="s">
        <v>10</v>
      </c>
      <c r="C4">
        <v>1284</v>
      </c>
      <c r="D4">
        <v>1375</v>
      </c>
      <c r="E4">
        <v>1588</v>
      </c>
      <c r="F4">
        <v>1527</v>
      </c>
      <c r="G4">
        <v>1584</v>
      </c>
      <c r="H4">
        <v>1611</v>
      </c>
      <c r="I4">
        <v>1639</v>
      </c>
      <c r="K4">
        <f>SUM(C$2:C4)</f>
        <v>3971</v>
      </c>
      <c r="L4">
        <f>SUM(D$2:D4)</f>
        <v>4109</v>
      </c>
      <c r="M4">
        <f>SUM(E$2:E4)</f>
        <v>4497</v>
      </c>
      <c r="N4">
        <f>SUM(F$2:F4)</f>
        <v>4453</v>
      </c>
      <c r="O4">
        <f>SUM(G$2:G4)</f>
        <v>4565</v>
      </c>
      <c r="P4">
        <f>SUM(H$2:H4)</f>
        <v>4703</v>
      </c>
      <c r="Q4">
        <f>SUM(I$2:I4)</f>
        <v>4768</v>
      </c>
      <c r="R4">
        <f t="shared" si="1"/>
        <v>4565</v>
      </c>
      <c r="T4" t="s">
        <v>10</v>
      </c>
      <c r="U4">
        <f t="shared" si="0"/>
        <v>-594</v>
      </c>
      <c r="V4">
        <f t="shared" si="0"/>
        <v>-456</v>
      </c>
      <c r="W4">
        <f t="shared" si="0"/>
        <v>-68</v>
      </c>
      <c r="X4">
        <f t="shared" si="0"/>
        <v>-112</v>
      </c>
      <c r="Y4">
        <f t="shared" si="0"/>
        <v>0</v>
      </c>
      <c r="Z4">
        <f t="shared" si="0"/>
        <v>138</v>
      </c>
      <c r="AA4">
        <f t="shared" si="0"/>
        <v>203</v>
      </c>
      <c r="AC4">
        <f t="shared" si="2"/>
        <v>1588</v>
      </c>
      <c r="AD4">
        <f t="shared" si="3"/>
        <v>1597.5</v>
      </c>
    </row>
    <row r="5" spans="1:30">
      <c r="B5" t="s">
        <v>11</v>
      </c>
      <c r="C5">
        <v>1268</v>
      </c>
      <c r="D5">
        <v>1283</v>
      </c>
      <c r="E5">
        <v>1505</v>
      </c>
      <c r="F5">
        <v>1480</v>
      </c>
      <c r="G5">
        <v>1545</v>
      </c>
      <c r="H5">
        <v>1525</v>
      </c>
      <c r="I5">
        <v>1628</v>
      </c>
      <c r="K5">
        <f>SUM(C$2:C5)</f>
        <v>5239</v>
      </c>
      <c r="L5">
        <f>SUM(D$2:D5)</f>
        <v>5392</v>
      </c>
      <c r="M5">
        <f>SUM(E$2:E5)</f>
        <v>6002</v>
      </c>
      <c r="N5">
        <f>SUM(F$2:F5)</f>
        <v>5933</v>
      </c>
      <c r="O5">
        <f>SUM(G$2:G5)</f>
        <v>6110</v>
      </c>
      <c r="P5">
        <f>SUM(H$2:H5)</f>
        <v>6228</v>
      </c>
      <c r="Q5">
        <f>SUM(I$2:I5)</f>
        <v>6396</v>
      </c>
      <c r="R5">
        <f t="shared" si="1"/>
        <v>6110</v>
      </c>
      <c r="T5" t="s">
        <v>11</v>
      </c>
      <c r="U5">
        <f t="shared" si="0"/>
        <v>-871</v>
      </c>
      <c r="V5">
        <f t="shared" si="0"/>
        <v>-718</v>
      </c>
      <c r="W5">
        <f t="shared" si="0"/>
        <v>-108</v>
      </c>
      <c r="X5">
        <f t="shared" si="0"/>
        <v>-177</v>
      </c>
      <c r="Y5">
        <f t="shared" si="0"/>
        <v>0</v>
      </c>
      <c r="Z5">
        <f t="shared" si="0"/>
        <v>118</v>
      </c>
      <c r="AA5">
        <f t="shared" si="0"/>
        <v>286</v>
      </c>
      <c r="AC5">
        <f t="shared" si="2"/>
        <v>1525</v>
      </c>
      <c r="AD5">
        <f t="shared" si="3"/>
        <v>1535</v>
      </c>
    </row>
    <row r="6" spans="1:30">
      <c r="B6" t="s">
        <v>12</v>
      </c>
      <c r="C6">
        <v>1485</v>
      </c>
      <c r="D6">
        <v>1534</v>
      </c>
      <c r="E6">
        <v>1522</v>
      </c>
      <c r="F6">
        <v>1606</v>
      </c>
      <c r="G6">
        <v>1676</v>
      </c>
      <c r="H6">
        <v>1680</v>
      </c>
      <c r="I6">
        <v>1733</v>
      </c>
      <c r="K6">
        <f>SUM(C$2:C6)</f>
        <v>6724</v>
      </c>
      <c r="L6">
        <f>SUM(D$2:D6)</f>
        <v>6926</v>
      </c>
      <c r="M6">
        <f>SUM(E$2:E6)</f>
        <v>7524</v>
      </c>
      <c r="N6">
        <f>SUM(F$2:F6)</f>
        <v>7539</v>
      </c>
      <c r="O6">
        <f>SUM(G$2:G6)</f>
        <v>7786</v>
      </c>
      <c r="P6">
        <f>SUM(H$2:H6)</f>
        <v>7908</v>
      </c>
      <c r="Q6">
        <f>SUM(I$2:I6)</f>
        <v>8129</v>
      </c>
      <c r="R6">
        <f t="shared" si="1"/>
        <v>7786</v>
      </c>
      <c r="T6" t="s">
        <v>12</v>
      </c>
      <c r="U6">
        <f t="shared" si="0"/>
        <v>-1062</v>
      </c>
      <c r="V6">
        <f t="shared" si="0"/>
        <v>-860</v>
      </c>
      <c r="W6">
        <f t="shared" si="0"/>
        <v>-262</v>
      </c>
      <c r="X6">
        <f t="shared" si="0"/>
        <v>-247</v>
      </c>
      <c r="Y6">
        <f t="shared" si="0"/>
        <v>0</v>
      </c>
      <c r="Z6">
        <f t="shared" si="0"/>
        <v>122</v>
      </c>
      <c r="AA6">
        <f t="shared" si="0"/>
        <v>343</v>
      </c>
      <c r="AC6">
        <f t="shared" si="2"/>
        <v>1676</v>
      </c>
      <c r="AD6">
        <f t="shared" si="3"/>
        <v>1678</v>
      </c>
    </row>
    <row r="7" spans="1:30">
      <c r="B7" t="s">
        <v>13</v>
      </c>
      <c r="C7">
        <v>1481</v>
      </c>
      <c r="D7">
        <v>1478</v>
      </c>
      <c r="E7">
        <v>1544</v>
      </c>
      <c r="F7">
        <v>1606</v>
      </c>
      <c r="G7">
        <v>1635</v>
      </c>
      <c r="H7">
        <v>1680</v>
      </c>
      <c r="I7">
        <v>1751</v>
      </c>
      <c r="K7">
        <f>SUM(C$2:C7)</f>
        <v>8205</v>
      </c>
      <c r="L7">
        <f>SUM(D$2:D7)</f>
        <v>8404</v>
      </c>
      <c r="M7">
        <f>SUM(E$2:E7)</f>
        <v>9068</v>
      </c>
      <c r="N7">
        <f>SUM(F$2:F7)</f>
        <v>9145</v>
      </c>
      <c r="O7">
        <f>SUM(G$2:G7)</f>
        <v>9421</v>
      </c>
      <c r="P7">
        <f>SUM(H$2:H7)</f>
        <v>9588</v>
      </c>
      <c r="Q7">
        <f>SUM(I$2:I7)</f>
        <v>9880</v>
      </c>
      <c r="R7">
        <f t="shared" si="1"/>
        <v>9421</v>
      </c>
      <c r="T7" t="s">
        <v>13</v>
      </c>
      <c r="U7">
        <f t="shared" si="0"/>
        <v>-1216</v>
      </c>
      <c r="V7">
        <f t="shared" si="0"/>
        <v>-1017</v>
      </c>
      <c r="W7">
        <f t="shared" si="0"/>
        <v>-353</v>
      </c>
      <c r="X7">
        <f t="shared" si="0"/>
        <v>-276</v>
      </c>
      <c r="Y7">
        <f t="shared" si="0"/>
        <v>0</v>
      </c>
      <c r="Z7">
        <f t="shared" si="0"/>
        <v>167</v>
      </c>
      <c r="AA7">
        <f t="shared" si="0"/>
        <v>459</v>
      </c>
      <c r="AC7">
        <f t="shared" si="2"/>
        <v>1635</v>
      </c>
      <c r="AD7">
        <f t="shared" si="3"/>
        <v>1657.5</v>
      </c>
    </row>
    <row r="8" spans="1:30">
      <c r="B8" t="s">
        <v>14</v>
      </c>
      <c r="C8">
        <v>1543</v>
      </c>
      <c r="D8">
        <v>1635</v>
      </c>
      <c r="E8">
        <v>1767</v>
      </c>
      <c r="F8">
        <v>1707</v>
      </c>
      <c r="G8">
        <v>1788</v>
      </c>
      <c r="H8">
        <v>1811</v>
      </c>
      <c r="I8">
        <v>1884</v>
      </c>
      <c r="K8">
        <f>SUM(C$2:C8)</f>
        <v>9748</v>
      </c>
      <c r="L8">
        <f>SUM(D$2:D8)</f>
        <v>10039</v>
      </c>
      <c r="M8">
        <f>SUM(E$2:E8)</f>
        <v>10835</v>
      </c>
      <c r="N8">
        <f>SUM(F$2:F8)</f>
        <v>10852</v>
      </c>
      <c r="O8">
        <f>SUM(G$2:G8)</f>
        <v>11209</v>
      </c>
      <c r="P8">
        <f>SUM(H$2:H8)</f>
        <v>11399</v>
      </c>
      <c r="Q8">
        <f>SUM(I$2:I8)</f>
        <v>11764</v>
      </c>
      <c r="R8">
        <f t="shared" si="1"/>
        <v>11209</v>
      </c>
      <c r="T8" t="s">
        <v>14</v>
      </c>
      <c r="U8">
        <f t="shared" si="0"/>
        <v>-1461</v>
      </c>
      <c r="V8">
        <f t="shared" si="0"/>
        <v>-1170</v>
      </c>
      <c r="W8">
        <f t="shared" si="0"/>
        <v>-374</v>
      </c>
      <c r="X8">
        <f t="shared" si="0"/>
        <v>-357</v>
      </c>
      <c r="Y8">
        <f t="shared" si="0"/>
        <v>0</v>
      </c>
      <c r="Z8">
        <f t="shared" si="0"/>
        <v>190</v>
      </c>
      <c r="AA8">
        <f t="shared" si="0"/>
        <v>555</v>
      </c>
      <c r="AC8">
        <f t="shared" si="2"/>
        <v>1788</v>
      </c>
      <c r="AD8">
        <f t="shared" si="3"/>
        <v>1799.5</v>
      </c>
    </row>
    <row r="9" spans="1:30">
      <c r="B9" t="s">
        <v>15</v>
      </c>
      <c r="D9">
        <v>1559</v>
      </c>
      <c r="E9">
        <v>1815</v>
      </c>
      <c r="F9">
        <v>1737</v>
      </c>
      <c r="G9">
        <v>1731</v>
      </c>
      <c r="H9">
        <v>1774</v>
      </c>
      <c r="I9">
        <v>1893</v>
      </c>
      <c r="L9">
        <f>SUM(D$2:D9)</f>
        <v>11598</v>
      </c>
      <c r="M9">
        <f>SUM(E$2:E9)</f>
        <v>12650</v>
      </c>
      <c r="N9">
        <f>SUM(F$2:F9)</f>
        <v>12589</v>
      </c>
      <c r="O9">
        <f>SUM(G$2:G9)</f>
        <v>12940</v>
      </c>
      <c r="P9">
        <f>SUM(H$2:H9)</f>
        <v>13173</v>
      </c>
      <c r="Q9">
        <f>SUM(I$2:I9)</f>
        <v>13657</v>
      </c>
      <c r="R9">
        <f t="shared" si="1"/>
        <v>12940</v>
      </c>
      <c r="T9" t="s">
        <v>15</v>
      </c>
      <c r="V9">
        <f t="shared" si="0"/>
        <v>-1342</v>
      </c>
      <c r="W9">
        <f t="shared" si="0"/>
        <v>-290</v>
      </c>
      <c r="X9">
        <f t="shared" si="0"/>
        <v>-351</v>
      </c>
      <c r="Y9">
        <f t="shared" si="0"/>
        <v>0</v>
      </c>
      <c r="Z9">
        <f t="shared" si="0"/>
        <v>233</v>
      </c>
      <c r="AA9">
        <f t="shared" si="0"/>
        <v>717</v>
      </c>
      <c r="AC9">
        <f t="shared" si="2"/>
        <v>1774</v>
      </c>
      <c r="AD9">
        <f t="shared" si="3"/>
        <v>1755.5</v>
      </c>
    </row>
    <row r="10" spans="1:30">
      <c r="B10" t="s">
        <v>16</v>
      </c>
      <c r="D10">
        <v>1561</v>
      </c>
      <c r="E10">
        <v>1679</v>
      </c>
      <c r="F10">
        <v>1697</v>
      </c>
      <c r="G10">
        <v>1685</v>
      </c>
      <c r="H10">
        <v>1690</v>
      </c>
      <c r="I10">
        <v>1765</v>
      </c>
      <c r="L10">
        <f>SUM(D$2:D10)</f>
        <v>13159</v>
      </c>
      <c r="M10">
        <f>SUM(E$2:E10)</f>
        <v>14329</v>
      </c>
      <c r="N10">
        <f>SUM(F$2:F10)</f>
        <v>14286</v>
      </c>
      <c r="O10">
        <f>SUM(G$2:G10)</f>
        <v>14625</v>
      </c>
      <c r="P10">
        <f>SUM(H$2:H10)</f>
        <v>14863</v>
      </c>
      <c r="Q10">
        <f>SUM(I$2:I10)</f>
        <v>15422</v>
      </c>
      <c r="R10">
        <f t="shared" si="1"/>
        <v>14625</v>
      </c>
      <c r="T10" t="s">
        <v>16</v>
      </c>
      <c r="V10">
        <f t="shared" si="0"/>
        <v>-1466</v>
      </c>
      <c r="W10">
        <f t="shared" si="0"/>
        <v>-296</v>
      </c>
      <c r="X10">
        <f t="shared" si="0"/>
        <v>-339</v>
      </c>
      <c r="Y10">
        <f t="shared" si="0"/>
        <v>0</v>
      </c>
      <c r="Z10">
        <f t="shared" si="0"/>
        <v>238</v>
      </c>
      <c r="AA10">
        <f t="shared" si="0"/>
        <v>797</v>
      </c>
      <c r="AC10">
        <f t="shared" si="2"/>
        <v>1690</v>
      </c>
      <c r="AD10">
        <f t="shared" si="3"/>
        <v>1693.5</v>
      </c>
    </row>
    <row r="11" spans="1:30">
      <c r="B11" t="s">
        <v>17</v>
      </c>
      <c r="D11">
        <v>1525</v>
      </c>
      <c r="E11">
        <v>1621</v>
      </c>
      <c r="F11">
        <v>1648</v>
      </c>
      <c r="G11">
        <v>1690</v>
      </c>
      <c r="H11">
        <v>1671</v>
      </c>
      <c r="I11">
        <v>1753</v>
      </c>
      <c r="L11">
        <f>SUM(D$2:D11)</f>
        <v>14684</v>
      </c>
      <c r="M11">
        <f>SUM(E$2:E11)</f>
        <v>15950</v>
      </c>
      <c r="N11">
        <f>SUM(F$2:F11)</f>
        <v>15934</v>
      </c>
      <c r="O11">
        <f>SUM(G$2:G11)</f>
        <v>16315</v>
      </c>
      <c r="P11">
        <f>SUM(H$2:H11)</f>
        <v>16534</v>
      </c>
      <c r="Q11">
        <f>SUM(I$2:I11)</f>
        <v>17175</v>
      </c>
      <c r="R11">
        <f t="shared" si="1"/>
        <v>16315</v>
      </c>
      <c r="T11" t="s">
        <v>17</v>
      </c>
      <c r="V11">
        <f t="shared" si="0"/>
        <v>-1631</v>
      </c>
      <c r="W11">
        <f t="shared" si="0"/>
        <v>-365</v>
      </c>
      <c r="X11">
        <f t="shared" si="0"/>
        <v>-381</v>
      </c>
      <c r="Y11">
        <f t="shared" si="0"/>
        <v>0</v>
      </c>
      <c r="Z11">
        <f t="shared" si="0"/>
        <v>219</v>
      </c>
      <c r="AA11">
        <f t="shared" si="0"/>
        <v>860</v>
      </c>
      <c r="AC11">
        <f t="shared" si="2"/>
        <v>1671</v>
      </c>
      <c r="AD11">
        <f t="shared" si="3"/>
        <v>1680.5</v>
      </c>
    </row>
    <row r="12" spans="1:30">
      <c r="B12" t="s">
        <v>18</v>
      </c>
      <c r="D12">
        <v>1316</v>
      </c>
      <c r="E12">
        <v>1498</v>
      </c>
      <c r="F12">
        <v>1402</v>
      </c>
      <c r="G12">
        <v>1531</v>
      </c>
      <c r="H12">
        <v>1560</v>
      </c>
      <c r="I12">
        <v>1548</v>
      </c>
      <c r="L12">
        <f>SUM(D$2:D12)</f>
        <v>16000</v>
      </c>
      <c r="M12">
        <f>SUM(E$2:E12)</f>
        <v>17448</v>
      </c>
      <c r="N12">
        <f>SUM(F$2:F12)</f>
        <v>17336</v>
      </c>
      <c r="O12">
        <f>SUM(G$2:G12)</f>
        <v>17846</v>
      </c>
      <c r="P12">
        <f>SUM(H$2:H12)</f>
        <v>18094</v>
      </c>
      <c r="Q12">
        <f>SUM(I$2:I12)</f>
        <v>18723</v>
      </c>
      <c r="R12">
        <f t="shared" si="1"/>
        <v>17846</v>
      </c>
      <c r="T12" t="s">
        <v>18</v>
      </c>
      <c r="V12">
        <f t="shared" si="0"/>
        <v>-1846</v>
      </c>
      <c r="W12">
        <f t="shared" si="0"/>
        <v>-398</v>
      </c>
      <c r="X12">
        <f t="shared" si="0"/>
        <v>-510</v>
      </c>
      <c r="Y12">
        <f t="shared" si="0"/>
        <v>0</v>
      </c>
      <c r="Z12">
        <f t="shared" si="0"/>
        <v>248</v>
      </c>
      <c r="AA12">
        <f t="shared" si="0"/>
        <v>877</v>
      </c>
      <c r="AC12">
        <f t="shared" si="2"/>
        <v>1531</v>
      </c>
      <c r="AD12">
        <f t="shared" si="3"/>
        <v>1539.5</v>
      </c>
    </row>
    <row r="13" spans="1:30">
      <c r="B13" t="s">
        <v>19</v>
      </c>
      <c r="D13">
        <v>1366</v>
      </c>
      <c r="E13">
        <v>1536</v>
      </c>
      <c r="F13">
        <v>1431</v>
      </c>
      <c r="G13">
        <v>1482</v>
      </c>
      <c r="H13">
        <v>1491</v>
      </c>
      <c r="I13">
        <v>1518</v>
      </c>
      <c r="L13">
        <f>SUM(D$2:D13)</f>
        <v>17366</v>
      </c>
      <c r="M13">
        <f>SUM(E$2:E13)</f>
        <v>18984</v>
      </c>
      <c r="N13">
        <f>SUM(F$2:F13)</f>
        <v>18767</v>
      </c>
      <c r="O13">
        <f>SUM(G$2:G13)</f>
        <v>19328</v>
      </c>
      <c r="P13">
        <f>SUM(H$2:H13)</f>
        <v>19585</v>
      </c>
      <c r="Q13">
        <f>SUM(I$2:I13)</f>
        <v>20241</v>
      </c>
      <c r="R13">
        <f t="shared" si="1"/>
        <v>19328</v>
      </c>
      <c r="T13" t="s">
        <v>19</v>
      </c>
      <c r="V13">
        <f t="shared" si="0"/>
        <v>-1962</v>
      </c>
      <c r="W13">
        <f t="shared" si="0"/>
        <v>-344</v>
      </c>
      <c r="X13">
        <f t="shared" si="0"/>
        <v>-561</v>
      </c>
      <c r="Y13">
        <f t="shared" si="0"/>
        <v>0</v>
      </c>
      <c r="Z13">
        <f t="shared" si="0"/>
        <v>257</v>
      </c>
      <c r="AA13">
        <f t="shared" si="0"/>
        <v>913</v>
      </c>
      <c r="AC13">
        <f t="shared" si="2"/>
        <v>1491</v>
      </c>
      <c r="AD13">
        <f t="shared" si="3"/>
        <v>1486.5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2181</v>
      </c>
      <c r="D17">
        <v>2118</v>
      </c>
      <c r="E17">
        <v>2642</v>
      </c>
      <c r="F17">
        <v>1975</v>
      </c>
      <c r="G17">
        <v>2140</v>
      </c>
      <c r="H17">
        <v>1836</v>
      </c>
      <c r="I17">
        <v>2425</v>
      </c>
      <c r="K17">
        <f>SUM(C$17:C17)</f>
        <v>2181</v>
      </c>
      <c r="L17">
        <f>SUM(D$17:D17)</f>
        <v>2118</v>
      </c>
      <c r="M17">
        <f>SUM(E$17:E17)</f>
        <v>2642</v>
      </c>
      <c r="N17">
        <f>SUM(F$17:F17)</f>
        <v>1975</v>
      </c>
      <c r="O17">
        <f>SUM(G$17:G17)</f>
        <v>2140</v>
      </c>
      <c r="P17">
        <f>SUM(H$17:H17)</f>
        <v>1836</v>
      </c>
      <c r="Q17">
        <f>SUM(I$17:I17)</f>
        <v>2425</v>
      </c>
      <c r="R17">
        <f t="shared" ref="R17:R28" si="4">MEDIAN(M17:Q17)</f>
        <v>2140</v>
      </c>
      <c r="T17" t="s">
        <v>8</v>
      </c>
      <c r="U17">
        <f t="shared" ref="U17:AA28" si="5">K17-$R17</f>
        <v>41</v>
      </c>
      <c r="V17">
        <f t="shared" si="5"/>
        <v>-22</v>
      </c>
      <c r="W17">
        <f t="shared" si="5"/>
        <v>502</v>
      </c>
      <c r="X17">
        <f t="shared" si="5"/>
        <v>-165</v>
      </c>
      <c r="Y17">
        <f t="shared" si="5"/>
        <v>0</v>
      </c>
      <c r="Z17">
        <f t="shared" si="5"/>
        <v>-304</v>
      </c>
      <c r="AA17">
        <f t="shared" si="5"/>
        <v>285</v>
      </c>
    </row>
    <row r="18" spans="2:27">
      <c r="B18" t="s">
        <v>9</v>
      </c>
      <c r="C18">
        <v>1802</v>
      </c>
      <c r="D18">
        <v>2138</v>
      </c>
      <c r="E18">
        <v>1859</v>
      </c>
      <c r="F18">
        <v>1898</v>
      </c>
      <c r="G18">
        <v>1953</v>
      </c>
      <c r="H18">
        <v>1865</v>
      </c>
      <c r="I18">
        <v>1989</v>
      </c>
      <c r="K18">
        <f>SUM(C$17:C18)</f>
        <v>3983</v>
      </c>
      <c r="L18">
        <f>SUM(D$17:D18)</f>
        <v>4256</v>
      </c>
      <c r="M18">
        <f>SUM(E$17:E18)</f>
        <v>4501</v>
      </c>
      <c r="N18">
        <f>SUM(F$17:F18)</f>
        <v>3873</v>
      </c>
      <c r="O18">
        <f>SUM(G$17:G18)</f>
        <v>4093</v>
      </c>
      <c r="P18">
        <f>SUM(H$17:H18)</f>
        <v>3701</v>
      </c>
      <c r="Q18">
        <f>SUM(I$17:I18)</f>
        <v>4414</v>
      </c>
      <c r="R18">
        <f t="shared" si="4"/>
        <v>4093</v>
      </c>
      <c r="T18" t="s">
        <v>9</v>
      </c>
      <c r="U18">
        <f t="shared" si="5"/>
        <v>-110</v>
      </c>
      <c r="V18">
        <f t="shared" si="5"/>
        <v>163</v>
      </c>
      <c r="W18">
        <f t="shared" si="5"/>
        <v>408</v>
      </c>
      <c r="X18">
        <f t="shared" si="5"/>
        <v>-220</v>
      </c>
      <c r="Y18">
        <f t="shared" si="5"/>
        <v>0</v>
      </c>
      <c r="Z18">
        <f t="shared" si="5"/>
        <v>-392</v>
      </c>
      <c r="AA18">
        <f t="shared" si="5"/>
        <v>321</v>
      </c>
    </row>
    <row r="19" spans="2:27">
      <c r="B19" t="s">
        <v>10</v>
      </c>
      <c r="C19">
        <v>1846</v>
      </c>
      <c r="D19">
        <v>2045</v>
      </c>
      <c r="E19">
        <v>1950</v>
      </c>
      <c r="F19">
        <v>1861</v>
      </c>
      <c r="G19">
        <v>1887</v>
      </c>
      <c r="H19">
        <v>2047</v>
      </c>
      <c r="I19">
        <v>1790</v>
      </c>
      <c r="K19">
        <f>SUM(C$17:C19)</f>
        <v>5829</v>
      </c>
      <c r="L19">
        <f>SUM(D$17:D19)</f>
        <v>6301</v>
      </c>
      <c r="M19">
        <f>SUM(E$17:E19)</f>
        <v>6451</v>
      </c>
      <c r="N19">
        <f>SUM(F$17:F19)</f>
        <v>5734</v>
      </c>
      <c r="O19">
        <f>SUM(G$17:G19)</f>
        <v>5980</v>
      </c>
      <c r="P19">
        <f>SUM(H$17:H19)</f>
        <v>5748</v>
      </c>
      <c r="Q19">
        <f>SUM(I$17:I19)</f>
        <v>6204</v>
      </c>
      <c r="R19">
        <f t="shared" si="4"/>
        <v>5980</v>
      </c>
      <c r="T19" t="s">
        <v>10</v>
      </c>
      <c r="U19">
        <f t="shared" si="5"/>
        <v>-151</v>
      </c>
      <c r="V19">
        <f t="shared" si="5"/>
        <v>321</v>
      </c>
      <c r="W19">
        <f t="shared" si="5"/>
        <v>471</v>
      </c>
      <c r="X19">
        <f t="shared" si="5"/>
        <v>-246</v>
      </c>
      <c r="Y19">
        <f t="shared" si="5"/>
        <v>0</v>
      </c>
      <c r="Z19">
        <f t="shared" si="5"/>
        <v>-232</v>
      </c>
      <c r="AA19">
        <f t="shared" si="5"/>
        <v>224</v>
      </c>
    </row>
    <row r="20" spans="2:27">
      <c r="B20" t="s">
        <v>11</v>
      </c>
      <c r="C20">
        <v>1639</v>
      </c>
      <c r="D20">
        <v>1831</v>
      </c>
      <c r="E20">
        <v>1807</v>
      </c>
      <c r="F20">
        <v>1753</v>
      </c>
      <c r="G20">
        <v>1652</v>
      </c>
      <c r="H20">
        <v>1710</v>
      </c>
      <c r="I20">
        <v>1583</v>
      </c>
      <c r="K20">
        <f>SUM(C$17:C20)</f>
        <v>7468</v>
      </c>
      <c r="L20">
        <f>SUM(D$17:D20)</f>
        <v>8132</v>
      </c>
      <c r="M20">
        <f>SUM(E$17:E20)</f>
        <v>8258</v>
      </c>
      <c r="N20">
        <f>SUM(F$17:F20)</f>
        <v>7487</v>
      </c>
      <c r="O20">
        <f>SUM(G$17:G20)</f>
        <v>7632</v>
      </c>
      <c r="P20">
        <f>SUM(H$17:H20)</f>
        <v>7458</v>
      </c>
      <c r="Q20">
        <f>SUM(I$17:I20)</f>
        <v>7787</v>
      </c>
      <c r="R20">
        <f t="shared" si="4"/>
        <v>7632</v>
      </c>
      <c r="T20" t="s">
        <v>11</v>
      </c>
      <c r="U20">
        <f t="shared" si="5"/>
        <v>-164</v>
      </c>
      <c r="V20">
        <f t="shared" si="5"/>
        <v>500</v>
      </c>
      <c r="W20">
        <f t="shared" si="5"/>
        <v>626</v>
      </c>
      <c r="X20">
        <f t="shared" si="5"/>
        <v>-145</v>
      </c>
      <c r="Y20">
        <f t="shared" si="5"/>
        <v>0</v>
      </c>
      <c r="Z20">
        <f t="shared" si="5"/>
        <v>-174</v>
      </c>
      <c r="AA20">
        <f t="shared" si="5"/>
        <v>155</v>
      </c>
    </row>
    <row r="21" spans="2:27">
      <c r="B21" t="s">
        <v>12</v>
      </c>
      <c r="C21">
        <v>1696</v>
      </c>
      <c r="D21">
        <v>1709</v>
      </c>
      <c r="E21">
        <v>1749</v>
      </c>
      <c r="F21">
        <v>1598</v>
      </c>
      <c r="G21">
        <v>1641</v>
      </c>
      <c r="H21">
        <v>1576</v>
      </c>
      <c r="I21">
        <v>1596</v>
      </c>
      <c r="K21">
        <f>SUM(C$17:C21)</f>
        <v>9164</v>
      </c>
      <c r="L21">
        <f>SUM(D$17:D21)</f>
        <v>9841</v>
      </c>
      <c r="M21">
        <f>SUM(E$17:E21)</f>
        <v>10007</v>
      </c>
      <c r="N21">
        <f>SUM(F$17:F21)</f>
        <v>9085</v>
      </c>
      <c r="O21">
        <f>SUM(G$17:G21)</f>
        <v>9273</v>
      </c>
      <c r="P21">
        <f>SUM(H$17:H21)</f>
        <v>9034</v>
      </c>
      <c r="Q21">
        <f>SUM(I$17:I21)</f>
        <v>9383</v>
      </c>
      <c r="R21">
        <f t="shared" si="4"/>
        <v>9273</v>
      </c>
      <c r="T21" t="s">
        <v>12</v>
      </c>
      <c r="U21">
        <f t="shared" si="5"/>
        <v>-109</v>
      </c>
      <c r="V21">
        <f t="shared" si="5"/>
        <v>568</v>
      </c>
      <c r="W21">
        <f t="shared" si="5"/>
        <v>734</v>
      </c>
      <c r="X21">
        <f t="shared" si="5"/>
        <v>-188</v>
      </c>
      <c r="Y21">
        <f t="shared" si="5"/>
        <v>0</v>
      </c>
      <c r="Z21">
        <f t="shared" si="5"/>
        <v>-239</v>
      </c>
      <c r="AA21">
        <f t="shared" si="5"/>
        <v>110</v>
      </c>
    </row>
    <row r="22" spans="2:27">
      <c r="B22" t="s">
        <v>13</v>
      </c>
      <c r="C22">
        <v>1623</v>
      </c>
      <c r="D22">
        <v>1616</v>
      </c>
      <c r="E22">
        <v>1693</v>
      </c>
      <c r="F22">
        <v>1618</v>
      </c>
      <c r="G22">
        <v>1466</v>
      </c>
      <c r="H22">
        <v>1480</v>
      </c>
      <c r="I22">
        <v>1464</v>
      </c>
      <c r="K22">
        <f>SUM(C$17:C22)</f>
        <v>10787</v>
      </c>
      <c r="L22">
        <f>SUM(D$17:D22)</f>
        <v>11457</v>
      </c>
      <c r="M22">
        <f>SUM(E$17:E22)</f>
        <v>11700</v>
      </c>
      <c r="N22">
        <f>SUM(F$17:F22)</f>
        <v>10703</v>
      </c>
      <c r="O22">
        <f>SUM(G$17:G22)</f>
        <v>10739</v>
      </c>
      <c r="P22">
        <f>SUM(H$17:H22)</f>
        <v>10514</v>
      </c>
      <c r="Q22">
        <f>SUM(I$17:I22)</f>
        <v>10847</v>
      </c>
      <c r="R22">
        <f t="shared" si="4"/>
        <v>10739</v>
      </c>
      <c r="T22" t="s">
        <v>13</v>
      </c>
      <c r="U22">
        <f t="shared" si="5"/>
        <v>48</v>
      </c>
      <c r="V22">
        <f t="shared" si="5"/>
        <v>718</v>
      </c>
      <c r="W22">
        <f t="shared" si="5"/>
        <v>961</v>
      </c>
      <c r="X22">
        <f t="shared" si="5"/>
        <v>-36</v>
      </c>
      <c r="Y22">
        <f t="shared" si="5"/>
        <v>0</v>
      </c>
      <c r="Z22">
        <f t="shared" si="5"/>
        <v>-225</v>
      </c>
      <c r="AA22">
        <f t="shared" si="5"/>
        <v>108</v>
      </c>
    </row>
    <row r="23" spans="2:27">
      <c r="B23" t="s">
        <v>14</v>
      </c>
      <c r="C23">
        <v>1668</v>
      </c>
      <c r="D23">
        <v>1772</v>
      </c>
      <c r="E23">
        <v>1545</v>
      </c>
      <c r="F23">
        <v>1584</v>
      </c>
      <c r="G23">
        <v>1587</v>
      </c>
      <c r="H23">
        <v>1542</v>
      </c>
      <c r="I23">
        <v>1526</v>
      </c>
      <c r="K23">
        <f>SUM(C$17:C23)</f>
        <v>12455</v>
      </c>
      <c r="L23">
        <f>SUM(D$17:D23)</f>
        <v>13229</v>
      </c>
      <c r="M23">
        <f>SUM(E$17:E23)</f>
        <v>13245</v>
      </c>
      <c r="N23">
        <f>SUM(F$17:F23)</f>
        <v>12287</v>
      </c>
      <c r="O23">
        <f>SUM(G$17:G23)</f>
        <v>12326</v>
      </c>
      <c r="P23">
        <f>SUM(H$17:H23)</f>
        <v>12056</v>
      </c>
      <c r="Q23">
        <f>SUM(I$17:I23)</f>
        <v>12373</v>
      </c>
      <c r="R23">
        <f t="shared" si="4"/>
        <v>12326</v>
      </c>
      <c r="T23" t="s">
        <v>14</v>
      </c>
      <c r="U23">
        <f t="shared" si="5"/>
        <v>129</v>
      </c>
      <c r="V23">
        <f t="shared" si="5"/>
        <v>903</v>
      </c>
      <c r="W23">
        <f t="shared" si="5"/>
        <v>919</v>
      </c>
      <c r="X23">
        <f t="shared" si="5"/>
        <v>-39</v>
      </c>
      <c r="Y23">
        <f t="shared" si="5"/>
        <v>0</v>
      </c>
      <c r="Z23">
        <f t="shared" si="5"/>
        <v>-270</v>
      </c>
      <c r="AA23">
        <f t="shared" si="5"/>
        <v>47</v>
      </c>
    </row>
    <row r="24" spans="2:27">
      <c r="B24" t="s">
        <v>15</v>
      </c>
      <c r="D24">
        <v>1788</v>
      </c>
      <c r="E24">
        <v>1518</v>
      </c>
      <c r="F24">
        <v>1624</v>
      </c>
      <c r="G24">
        <v>1614</v>
      </c>
      <c r="H24">
        <v>1639</v>
      </c>
      <c r="I24">
        <v>1556</v>
      </c>
      <c r="L24">
        <f>SUM(D$17:D24)</f>
        <v>15017</v>
      </c>
      <c r="M24">
        <f>SUM(E$17:E24)</f>
        <v>14763</v>
      </c>
      <c r="N24">
        <f>SUM(F$17:F24)</f>
        <v>13911</v>
      </c>
      <c r="O24">
        <f>SUM(G$17:G24)</f>
        <v>13940</v>
      </c>
      <c r="P24">
        <f>SUM(H$17:H24)</f>
        <v>13695</v>
      </c>
      <c r="Q24">
        <f>SUM(I$17:I24)</f>
        <v>13929</v>
      </c>
      <c r="R24">
        <f t="shared" si="4"/>
        <v>13929</v>
      </c>
      <c r="T24" t="s">
        <v>15</v>
      </c>
      <c r="V24">
        <f t="shared" si="5"/>
        <v>1088</v>
      </c>
      <c r="W24">
        <f t="shared" si="5"/>
        <v>834</v>
      </c>
      <c r="X24">
        <f t="shared" si="5"/>
        <v>-18</v>
      </c>
      <c r="Y24">
        <f t="shared" si="5"/>
        <v>11</v>
      </c>
      <c r="Z24">
        <f t="shared" si="5"/>
        <v>-234</v>
      </c>
      <c r="AA24">
        <f t="shared" si="5"/>
        <v>0</v>
      </c>
    </row>
    <row r="25" spans="2:27">
      <c r="B25" t="s">
        <v>16</v>
      </c>
      <c r="D25">
        <v>1556</v>
      </c>
      <c r="E25">
        <v>1777</v>
      </c>
      <c r="F25">
        <v>1669</v>
      </c>
      <c r="G25">
        <v>1531</v>
      </c>
      <c r="H25">
        <v>1584</v>
      </c>
      <c r="I25">
        <v>1503</v>
      </c>
      <c r="L25">
        <f>SUM(D$17:D25)</f>
        <v>16573</v>
      </c>
      <c r="M25">
        <f>SUM(E$17:E25)</f>
        <v>16540</v>
      </c>
      <c r="N25">
        <f>SUM(F$17:F25)</f>
        <v>15580</v>
      </c>
      <c r="O25">
        <f>SUM(G$17:G25)</f>
        <v>15471</v>
      </c>
      <c r="P25">
        <f>SUM(H$17:H25)</f>
        <v>15279</v>
      </c>
      <c r="Q25">
        <f>SUM(I$17:I25)</f>
        <v>15432</v>
      </c>
      <c r="R25">
        <f t="shared" si="4"/>
        <v>15471</v>
      </c>
      <c r="T25" t="s">
        <v>16</v>
      </c>
      <c r="V25">
        <f t="shared" si="5"/>
        <v>1102</v>
      </c>
      <c r="W25">
        <f t="shared" si="5"/>
        <v>1069</v>
      </c>
      <c r="X25">
        <f t="shared" si="5"/>
        <v>109</v>
      </c>
      <c r="Y25">
        <f t="shared" si="5"/>
        <v>0</v>
      </c>
      <c r="Z25">
        <f t="shared" si="5"/>
        <v>-192</v>
      </c>
      <c r="AA25">
        <f t="shared" si="5"/>
        <v>-39</v>
      </c>
    </row>
    <row r="26" spans="2:27">
      <c r="B26" t="s">
        <v>17</v>
      </c>
      <c r="D26">
        <v>1794</v>
      </c>
      <c r="E26">
        <v>1990</v>
      </c>
      <c r="F26">
        <v>2100</v>
      </c>
      <c r="G26">
        <v>1635</v>
      </c>
      <c r="H26">
        <v>1712</v>
      </c>
      <c r="I26">
        <v>1657</v>
      </c>
      <c r="L26">
        <f>SUM(D$17:D26)</f>
        <v>18367</v>
      </c>
      <c r="M26">
        <f>SUM(E$17:E26)</f>
        <v>18530</v>
      </c>
      <c r="N26">
        <f>SUM(F$17:F26)</f>
        <v>17680</v>
      </c>
      <c r="O26">
        <f>SUM(G$17:G26)</f>
        <v>17106</v>
      </c>
      <c r="P26">
        <f>SUM(H$17:H26)</f>
        <v>16991</v>
      </c>
      <c r="Q26">
        <f>SUM(I$17:I26)</f>
        <v>17089</v>
      </c>
      <c r="R26">
        <f t="shared" si="4"/>
        <v>17106</v>
      </c>
      <c r="T26" t="s">
        <v>17</v>
      </c>
      <c r="V26">
        <f t="shared" si="5"/>
        <v>1261</v>
      </c>
      <c r="W26">
        <f t="shared" si="5"/>
        <v>1424</v>
      </c>
      <c r="X26">
        <f t="shared" si="5"/>
        <v>574</v>
      </c>
      <c r="Y26">
        <f t="shared" si="5"/>
        <v>0</v>
      </c>
      <c r="Z26">
        <f t="shared" si="5"/>
        <v>-115</v>
      </c>
      <c r="AA26">
        <f t="shared" si="5"/>
        <v>-17</v>
      </c>
    </row>
    <row r="27" spans="2:27">
      <c r="B27" t="s">
        <v>18</v>
      </c>
      <c r="D27">
        <v>1818</v>
      </c>
      <c r="E27">
        <v>2432</v>
      </c>
      <c r="F27">
        <v>3098</v>
      </c>
      <c r="G27">
        <v>1614</v>
      </c>
      <c r="H27">
        <v>1632</v>
      </c>
      <c r="I27">
        <v>1657</v>
      </c>
      <c r="L27">
        <f>SUM(D$17:D27)</f>
        <v>20185</v>
      </c>
      <c r="M27">
        <f>SUM(E$17:E27)</f>
        <v>20962</v>
      </c>
      <c r="N27">
        <f>SUM(F$17:F27)</f>
        <v>20778</v>
      </c>
      <c r="O27">
        <f>SUM(G$17:G27)</f>
        <v>18720</v>
      </c>
      <c r="P27">
        <f>SUM(H$17:H27)</f>
        <v>18623</v>
      </c>
      <c r="Q27">
        <f>SUM(I$17:I27)</f>
        <v>18746</v>
      </c>
      <c r="R27">
        <f t="shared" si="4"/>
        <v>18746</v>
      </c>
      <c r="T27" t="s">
        <v>18</v>
      </c>
      <c r="V27">
        <f t="shared" si="5"/>
        <v>1439</v>
      </c>
      <c r="W27">
        <f t="shared" si="5"/>
        <v>2216</v>
      </c>
      <c r="X27">
        <f t="shared" si="5"/>
        <v>2032</v>
      </c>
      <c r="Y27">
        <f t="shared" si="5"/>
        <v>-26</v>
      </c>
      <c r="Z27">
        <f t="shared" si="5"/>
        <v>-123</v>
      </c>
      <c r="AA27">
        <f t="shared" si="5"/>
        <v>0</v>
      </c>
    </row>
    <row r="28" spans="2:27">
      <c r="B28" t="s">
        <v>19</v>
      </c>
      <c r="D28">
        <v>2241</v>
      </c>
      <c r="E28">
        <v>2299</v>
      </c>
      <c r="F28">
        <v>3238</v>
      </c>
      <c r="G28">
        <v>1868</v>
      </c>
      <c r="H28">
        <v>1862</v>
      </c>
      <c r="I28">
        <v>1763</v>
      </c>
      <c r="L28">
        <f>SUM(D$17:D28)</f>
        <v>22426</v>
      </c>
      <c r="M28">
        <f>SUM(E$17:E28)</f>
        <v>23261</v>
      </c>
      <c r="N28">
        <f>SUM(F$17:F28)</f>
        <v>24016</v>
      </c>
      <c r="O28">
        <f>SUM(G$17:G28)</f>
        <v>20588</v>
      </c>
      <c r="P28">
        <f>SUM(H$17:H28)</f>
        <v>20485</v>
      </c>
      <c r="Q28">
        <f>SUM(I$17:I28)</f>
        <v>20509</v>
      </c>
      <c r="R28">
        <f t="shared" si="4"/>
        <v>20588</v>
      </c>
      <c r="T28" t="s">
        <v>19</v>
      </c>
      <c r="V28">
        <f t="shared" si="5"/>
        <v>1838</v>
      </c>
      <c r="W28">
        <f t="shared" si="5"/>
        <v>2673</v>
      </c>
      <c r="X28">
        <f t="shared" si="5"/>
        <v>3428</v>
      </c>
      <c r="Y28">
        <f t="shared" si="5"/>
        <v>0</v>
      </c>
      <c r="Z28">
        <f t="shared" si="5"/>
        <v>-103</v>
      </c>
      <c r="AA28">
        <f t="shared" si="5"/>
        <v>-79</v>
      </c>
    </row>
    <row r="31" spans="2:27">
      <c r="B31" s="3" t="s">
        <v>91</v>
      </c>
      <c r="C31" s="3"/>
    </row>
    <row r="32" spans="2:27">
      <c r="B32" s="3" t="s">
        <v>92</v>
      </c>
      <c r="C32" s="3"/>
    </row>
  </sheetData>
  <hyperlinks>
    <hyperlink ref="A1" location="home!A1" display="home" xr:uid="{EE86C507-0001-4A74-9F87-209B6E1BFD78}"/>
    <hyperlink ref="B32" r:id="rId1" xr:uid="{90DD5AA3-F3DD-4302-B816-2DDDA22C804A}"/>
    <hyperlink ref="B31" r:id="rId2" xr:uid="{C24E0B02-78B4-48AA-A493-9488FFD105CA}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9175A-185B-4951-8852-825B58BA9D5A}">
  <dimension ref="A1:AD66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7881</v>
      </c>
      <c r="D2">
        <v>8575</v>
      </c>
      <c r="E2">
        <v>9305</v>
      </c>
      <c r="F2">
        <v>9330</v>
      </c>
      <c r="G2">
        <v>9403</v>
      </c>
      <c r="H2">
        <v>9471</v>
      </c>
      <c r="I2">
        <v>9202</v>
      </c>
      <c r="K2">
        <f>SUM(C$2:C2)</f>
        <v>7881</v>
      </c>
      <c r="L2">
        <f>SUM(D$2:D2)</f>
        <v>8575</v>
      </c>
      <c r="M2">
        <f>SUM(E$2:E2)</f>
        <v>9305</v>
      </c>
      <c r="N2">
        <f>SUM(F$2:F2)</f>
        <v>9330</v>
      </c>
      <c r="O2">
        <f>SUM(G$2:G2)</f>
        <v>9403</v>
      </c>
      <c r="P2">
        <f>SUM(H$2:H2)</f>
        <v>9471</v>
      </c>
      <c r="Q2">
        <f>SUM(I$2:I2)</f>
        <v>9202</v>
      </c>
      <c r="R2">
        <f>MEDIAN(M2:Q2)</f>
        <v>9330</v>
      </c>
      <c r="T2" t="s">
        <v>8</v>
      </c>
      <c r="U2">
        <f t="shared" ref="U2:AA13" si="0">K2-$R2</f>
        <v>-1449</v>
      </c>
      <c r="V2">
        <f t="shared" si="0"/>
        <v>-755</v>
      </c>
      <c r="W2">
        <f t="shared" si="0"/>
        <v>-25</v>
      </c>
      <c r="X2">
        <f t="shared" si="0"/>
        <v>0</v>
      </c>
      <c r="Y2">
        <f t="shared" si="0"/>
        <v>73</v>
      </c>
      <c r="Z2">
        <f t="shared" si="0"/>
        <v>141</v>
      </c>
      <c r="AA2">
        <f t="shared" si="0"/>
        <v>-128</v>
      </c>
      <c r="AC2">
        <f>MEDIAN($E2:$I2)</f>
        <v>9330</v>
      </c>
      <c r="AD2">
        <f>MEDIAN(F2:I2)</f>
        <v>9366.5</v>
      </c>
    </row>
    <row r="3" spans="1:30">
      <c r="B3" t="s">
        <v>9</v>
      </c>
      <c r="C3">
        <v>6928</v>
      </c>
      <c r="D3">
        <v>7703</v>
      </c>
      <c r="E3">
        <v>8856</v>
      </c>
      <c r="F3">
        <v>8586</v>
      </c>
      <c r="G3">
        <v>8390</v>
      </c>
      <c r="H3">
        <v>8497</v>
      </c>
      <c r="I3">
        <v>8584</v>
      </c>
      <c r="K3">
        <f>SUM(C$2:C3)</f>
        <v>14809</v>
      </c>
      <c r="L3">
        <f>SUM(D$2:D3)</f>
        <v>16278</v>
      </c>
      <c r="M3">
        <f>SUM(E$2:E3)</f>
        <v>18161</v>
      </c>
      <c r="N3">
        <f>SUM(F$2:F3)</f>
        <v>17916</v>
      </c>
      <c r="O3">
        <f>SUM(G$2:G3)</f>
        <v>17793</v>
      </c>
      <c r="P3">
        <f>SUM(H$2:H3)</f>
        <v>17968</v>
      </c>
      <c r="Q3">
        <f>SUM(I$2:I3)</f>
        <v>17786</v>
      </c>
      <c r="R3">
        <f t="shared" ref="R3:R13" si="1">MEDIAN(M3:Q3)</f>
        <v>17916</v>
      </c>
      <c r="T3" t="s">
        <v>9</v>
      </c>
      <c r="U3">
        <f t="shared" si="0"/>
        <v>-3107</v>
      </c>
      <c r="V3">
        <f t="shared" si="0"/>
        <v>-1638</v>
      </c>
      <c r="W3">
        <f t="shared" si="0"/>
        <v>245</v>
      </c>
      <c r="X3">
        <f t="shared" si="0"/>
        <v>0</v>
      </c>
      <c r="Y3">
        <f t="shared" si="0"/>
        <v>-123</v>
      </c>
      <c r="Z3">
        <f t="shared" si="0"/>
        <v>52</v>
      </c>
      <c r="AA3">
        <f t="shared" si="0"/>
        <v>-130</v>
      </c>
      <c r="AC3">
        <f t="shared" ref="AC3:AC13" si="2">MEDIAN($E3:$I3)</f>
        <v>8584</v>
      </c>
      <c r="AD3">
        <f t="shared" ref="AD3:AD13" si="3">MEDIAN(F3:I3)</f>
        <v>8540.5</v>
      </c>
    </row>
    <row r="4" spans="1:30">
      <c r="B4" t="s">
        <v>10</v>
      </c>
      <c r="C4">
        <v>7965</v>
      </c>
      <c r="D4">
        <v>8399</v>
      </c>
      <c r="E4">
        <v>9602</v>
      </c>
      <c r="F4">
        <v>8830</v>
      </c>
      <c r="G4">
        <v>9137</v>
      </c>
      <c r="H4">
        <v>9484</v>
      </c>
      <c r="I4">
        <v>9457</v>
      </c>
      <c r="K4">
        <f>SUM(C$2:C4)</f>
        <v>22774</v>
      </c>
      <c r="L4">
        <f>SUM(D$2:D4)</f>
        <v>24677</v>
      </c>
      <c r="M4">
        <f>SUM(E$2:E4)</f>
        <v>27763</v>
      </c>
      <c r="N4">
        <f>SUM(F$2:F4)</f>
        <v>26746</v>
      </c>
      <c r="O4">
        <f>SUM(G$2:G4)</f>
        <v>26930</v>
      </c>
      <c r="P4">
        <f>SUM(H$2:H4)</f>
        <v>27452</v>
      </c>
      <c r="Q4">
        <f>SUM(I$2:I4)</f>
        <v>27243</v>
      </c>
      <c r="R4">
        <f t="shared" si="1"/>
        <v>27243</v>
      </c>
      <c r="T4" t="s">
        <v>10</v>
      </c>
      <c r="U4">
        <f t="shared" si="0"/>
        <v>-4469</v>
      </c>
      <c r="V4">
        <f t="shared" si="0"/>
        <v>-2566</v>
      </c>
      <c r="W4">
        <f t="shared" si="0"/>
        <v>520</v>
      </c>
      <c r="X4">
        <f t="shared" si="0"/>
        <v>-497</v>
      </c>
      <c r="Y4">
        <f t="shared" si="0"/>
        <v>-313</v>
      </c>
      <c r="Z4">
        <f t="shared" si="0"/>
        <v>209</v>
      </c>
      <c r="AA4">
        <f t="shared" si="0"/>
        <v>0</v>
      </c>
      <c r="AC4">
        <f t="shared" si="2"/>
        <v>9457</v>
      </c>
      <c r="AD4">
        <f t="shared" si="3"/>
        <v>9297</v>
      </c>
    </row>
    <row r="5" spans="1:30">
      <c r="B5" t="s">
        <v>11</v>
      </c>
      <c r="C5">
        <v>7147</v>
      </c>
      <c r="D5">
        <v>8097</v>
      </c>
      <c r="E5">
        <v>9018</v>
      </c>
      <c r="F5">
        <v>8968</v>
      </c>
      <c r="G5">
        <v>9292</v>
      </c>
      <c r="H5">
        <v>9321</v>
      </c>
      <c r="I5">
        <v>9216</v>
      </c>
      <c r="K5">
        <f>SUM(C$2:C5)</f>
        <v>29921</v>
      </c>
      <c r="L5">
        <f>SUM(D$2:D5)</f>
        <v>32774</v>
      </c>
      <c r="M5">
        <f>SUM(E$2:E5)</f>
        <v>36781</v>
      </c>
      <c r="N5">
        <f>SUM(F$2:F5)</f>
        <v>35714</v>
      </c>
      <c r="O5">
        <f>SUM(G$2:G5)</f>
        <v>36222</v>
      </c>
      <c r="P5">
        <f>SUM(H$2:H5)</f>
        <v>36773</v>
      </c>
      <c r="Q5">
        <f>SUM(I$2:I5)</f>
        <v>36459</v>
      </c>
      <c r="R5">
        <f t="shared" si="1"/>
        <v>36459</v>
      </c>
      <c r="T5" t="s">
        <v>11</v>
      </c>
      <c r="U5">
        <f t="shared" si="0"/>
        <v>-6538</v>
      </c>
      <c r="V5">
        <f t="shared" si="0"/>
        <v>-3685</v>
      </c>
      <c r="W5">
        <f t="shared" si="0"/>
        <v>322</v>
      </c>
      <c r="X5">
        <f t="shared" si="0"/>
        <v>-745</v>
      </c>
      <c r="Y5">
        <f t="shared" si="0"/>
        <v>-237</v>
      </c>
      <c r="Z5">
        <f t="shared" si="0"/>
        <v>314</v>
      </c>
      <c r="AA5">
        <f t="shared" si="0"/>
        <v>0</v>
      </c>
      <c r="AC5">
        <f t="shared" si="2"/>
        <v>9216</v>
      </c>
      <c r="AD5">
        <f t="shared" si="3"/>
        <v>9254</v>
      </c>
    </row>
    <row r="6" spans="1:30">
      <c r="B6" t="s">
        <v>12</v>
      </c>
      <c r="C6">
        <v>7680</v>
      </c>
      <c r="D6">
        <v>8908</v>
      </c>
      <c r="E6">
        <v>9246</v>
      </c>
      <c r="F6">
        <v>9374</v>
      </c>
      <c r="G6">
        <v>9541</v>
      </c>
      <c r="H6">
        <v>9685</v>
      </c>
      <c r="I6">
        <v>9924</v>
      </c>
      <c r="K6">
        <f>SUM(C$2:C6)</f>
        <v>37601</v>
      </c>
      <c r="L6">
        <f>SUM(D$2:D6)</f>
        <v>41682</v>
      </c>
      <c r="M6">
        <f>SUM(E$2:E6)</f>
        <v>46027</v>
      </c>
      <c r="N6">
        <f>SUM(F$2:F6)</f>
        <v>45088</v>
      </c>
      <c r="O6">
        <f>SUM(G$2:G6)</f>
        <v>45763</v>
      </c>
      <c r="P6">
        <f>SUM(H$2:H6)</f>
        <v>46458</v>
      </c>
      <c r="Q6">
        <f>SUM(I$2:I6)</f>
        <v>46383</v>
      </c>
      <c r="R6">
        <f t="shared" si="1"/>
        <v>46027</v>
      </c>
      <c r="T6" t="s">
        <v>12</v>
      </c>
      <c r="U6">
        <f t="shared" si="0"/>
        <v>-8426</v>
      </c>
      <c r="V6">
        <f t="shared" si="0"/>
        <v>-4345</v>
      </c>
      <c r="W6">
        <f t="shared" si="0"/>
        <v>0</v>
      </c>
      <c r="X6">
        <f t="shared" si="0"/>
        <v>-939</v>
      </c>
      <c r="Y6">
        <f t="shared" si="0"/>
        <v>-264</v>
      </c>
      <c r="Z6">
        <f t="shared" si="0"/>
        <v>431</v>
      </c>
      <c r="AA6">
        <f t="shared" si="0"/>
        <v>356</v>
      </c>
      <c r="AC6">
        <f t="shared" si="2"/>
        <v>9541</v>
      </c>
      <c r="AD6">
        <f t="shared" si="3"/>
        <v>9613</v>
      </c>
    </row>
    <row r="7" spans="1:30">
      <c r="B7" t="s">
        <v>13</v>
      </c>
      <c r="C7">
        <v>7579</v>
      </c>
      <c r="D7">
        <v>9229</v>
      </c>
      <c r="E7">
        <v>9742</v>
      </c>
      <c r="F7">
        <v>9449</v>
      </c>
      <c r="G7">
        <v>9894</v>
      </c>
      <c r="H7">
        <v>10073</v>
      </c>
      <c r="I7">
        <v>9897</v>
      </c>
      <c r="K7">
        <f>SUM(C$2:C7)</f>
        <v>45180</v>
      </c>
      <c r="L7">
        <f>SUM(D$2:D7)</f>
        <v>50911</v>
      </c>
      <c r="M7">
        <f>SUM(E$2:E7)</f>
        <v>55769</v>
      </c>
      <c r="N7">
        <f>SUM(F$2:F7)</f>
        <v>54537</v>
      </c>
      <c r="O7">
        <f>SUM(G$2:G7)</f>
        <v>55657</v>
      </c>
      <c r="P7">
        <f>SUM(H$2:H7)</f>
        <v>56531</v>
      </c>
      <c r="Q7">
        <f>SUM(I$2:I7)</f>
        <v>56280</v>
      </c>
      <c r="R7">
        <f t="shared" si="1"/>
        <v>55769</v>
      </c>
      <c r="T7" t="s">
        <v>13</v>
      </c>
      <c r="U7">
        <f t="shared" si="0"/>
        <v>-10589</v>
      </c>
      <c r="V7">
        <f t="shared" si="0"/>
        <v>-4858</v>
      </c>
      <c r="W7">
        <f t="shared" si="0"/>
        <v>0</v>
      </c>
      <c r="X7">
        <f t="shared" si="0"/>
        <v>-1232</v>
      </c>
      <c r="Y7">
        <f t="shared" si="0"/>
        <v>-112</v>
      </c>
      <c r="Z7">
        <f t="shared" si="0"/>
        <v>762</v>
      </c>
      <c r="AA7">
        <f t="shared" si="0"/>
        <v>511</v>
      </c>
      <c r="AC7">
        <f t="shared" si="2"/>
        <v>9894</v>
      </c>
      <c r="AD7">
        <f t="shared" si="3"/>
        <v>9895.5</v>
      </c>
    </row>
    <row r="8" spans="1:30">
      <c r="B8" t="s">
        <v>14</v>
      </c>
      <c r="D8">
        <v>9180</v>
      </c>
      <c r="E8">
        <v>10108</v>
      </c>
      <c r="F8">
        <v>10234</v>
      </c>
      <c r="G8">
        <v>10502</v>
      </c>
      <c r="H8">
        <v>10464</v>
      </c>
      <c r="I8">
        <v>10305</v>
      </c>
      <c r="L8">
        <f>SUM(D$2:D8)</f>
        <v>60091</v>
      </c>
      <c r="M8">
        <f>SUM(E$2:E8)</f>
        <v>65877</v>
      </c>
      <c r="N8">
        <f>SUM(F$2:F8)</f>
        <v>64771</v>
      </c>
      <c r="O8">
        <f>SUM(G$2:G8)</f>
        <v>66159</v>
      </c>
      <c r="P8">
        <f>SUM(H$2:H8)</f>
        <v>66995</v>
      </c>
      <c r="Q8">
        <f>SUM(I$2:I8)</f>
        <v>66585</v>
      </c>
      <c r="R8">
        <f t="shared" si="1"/>
        <v>66159</v>
      </c>
      <c r="T8" t="s">
        <v>14</v>
      </c>
      <c r="V8">
        <f t="shared" si="0"/>
        <v>-6068</v>
      </c>
      <c r="W8">
        <f t="shared" si="0"/>
        <v>-282</v>
      </c>
      <c r="X8">
        <f t="shared" si="0"/>
        <v>-1388</v>
      </c>
      <c r="Y8">
        <f t="shared" si="0"/>
        <v>0</v>
      </c>
      <c r="Z8">
        <f t="shared" si="0"/>
        <v>836</v>
      </c>
      <c r="AA8">
        <f t="shared" si="0"/>
        <v>426</v>
      </c>
      <c r="AC8">
        <f t="shared" si="2"/>
        <v>10305</v>
      </c>
      <c r="AD8">
        <f t="shared" si="3"/>
        <v>10384.5</v>
      </c>
    </row>
    <row r="9" spans="1:30">
      <c r="B9" t="s">
        <v>15</v>
      </c>
      <c r="D9">
        <v>8945</v>
      </c>
      <c r="E9">
        <v>9829</v>
      </c>
      <c r="F9">
        <v>9872</v>
      </c>
      <c r="G9">
        <v>10094</v>
      </c>
      <c r="H9">
        <v>10319</v>
      </c>
      <c r="I9">
        <v>10277</v>
      </c>
      <c r="L9">
        <f>SUM(D$2:D9)</f>
        <v>69036</v>
      </c>
      <c r="M9">
        <f>SUM(E$2:E9)</f>
        <v>75706</v>
      </c>
      <c r="N9">
        <f>SUM(F$2:F9)</f>
        <v>74643</v>
      </c>
      <c r="O9">
        <f>SUM(G$2:G9)</f>
        <v>76253</v>
      </c>
      <c r="P9">
        <f>SUM(H$2:H9)</f>
        <v>77314</v>
      </c>
      <c r="Q9">
        <f>SUM(I$2:I9)</f>
        <v>76862</v>
      </c>
      <c r="R9">
        <f t="shared" si="1"/>
        <v>76253</v>
      </c>
      <c r="T9" t="s">
        <v>15</v>
      </c>
      <c r="V9">
        <f t="shared" si="0"/>
        <v>-7217</v>
      </c>
      <c r="W9">
        <f t="shared" si="0"/>
        <v>-547</v>
      </c>
      <c r="X9">
        <f t="shared" si="0"/>
        <v>-1610</v>
      </c>
      <c r="Y9">
        <f t="shared" si="0"/>
        <v>0</v>
      </c>
      <c r="Z9">
        <f t="shared" si="0"/>
        <v>1061</v>
      </c>
      <c r="AA9">
        <f t="shared" si="0"/>
        <v>609</v>
      </c>
      <c r="AC9">
        <f t="shared" si="2"/>
        <v>10094</v>
      </c>
      <c r="AD9">
        <f t="shared" si="3"/>
        <v>10185.5</v>
      </c>
    </row>
    <row r="10" spans="1:30">
      <c r="B10" t="s">
        <v>16</v>
      </c>
      <c r="D10">
        <v>8762</v>
      </c>
      <c r="E10">
        <v>9548</v>
      </c>
      <c r="F10">
        <v>9611</v>
      </c>
      <c r="G10">
        <v>9637</v>
      </c>
      <c r="H10">
        <v>9828</v>
      </c>
      <c r="I10">
        <v>9817</v>
      </c>
      <c r="L10">
        <f>SUM(D$2:D10)</f>
        <v>77798</v>
      </c>
      <c r="M10">
        <f>SUM(E$2:E10)</f>
        <v>85254</v>
      </c>
      <c r="N10">
        <f>SUM(F$2:F10)</f>
        <v>84254</v>
      </c>
      <c r="O10">
        <f>SUM(G$2:G10)</f>
        <v>85890</v>
      </c>
      <c r="P10">
        <f>SUM(H$2:H10)</f>
        <v>87142</v>
      </c>
      <c r="Q10">
        <f>SUM(I$2:I10)</f>
        <v>86679</v>
      </c>
      <c r="R10">
        <f t="shared" si="1"/>
        <v>85890</v>
      </c>
      <c r="T10" t="s">
        <v>16</v>
      </c>
      <c r="V10">
        <f t="shared" si="0"/>
        <v>-8092</v>
      </c>
      <c r="W10">
        <f t="shared" si="0"/>
        <v>-636</v>
      </c>
      <c r="X10">
        <f t="shared" si="0"/>
        <v>-1636</v>
      </c>
      <c r="Y10">
        <f t="shared" si="0"/>
        <v>0</v>
      </c>
      <c r="Z10">
        <f t="shared" si="0"/>
        <v>1252</v>
      </c>
      <c r="AA10">
        <f t="shared" si="0"/>
        <v>789</v>
      </c>
      <c r="AC10">
        <f t="shared" si="2"/>
        <v>9637</v>
      </c>
      <c r="AD10">
        <f t="shared" si="3"/>
        <v>9727</v>
      </c>
    </row>
    <row r="11" spans="1:30">
      <c r="B11" t="s">
        <v>17</v>
      </c>
      <c r="D11">
        <v>8345</v>
      </c>
      <c r="E11">
        <v>9222</v>
      </c>
      <c r="F11">
        <v>9273</v>
      </c>
      <c r="G11">
        <v>9307</v>
      </c>
      <c r="H11">
        <v>9538</v>
      </c>
      <c r="I11">
        <v>9546</v>
      </c>
      <c r="L11">
        <f>SUM(D$2:D11)</f>
        <v>86143</v>
      </c>
      <c r="M11">
        <f>SUM(E$2:E11)</f>
        <v>94476</v>
      </c>
      <c r="N11">
        <f>SUM(F$2:F11)</f>
        <v>93527</v>
      </c>
      <c r="O11">
        <f>SUM(G$2:G11)</f>
        <v>95197</v>
      </c>
      <c r="P11">
        <f>SUM(H$2:H11)</f>
        <v>96680</v>
      </c>
      <c r="Q11">
        <f>SUM(I$2:I11)</f>
        <v>96225</v>
      </c>
      <c r="R11">
        <f t="shared" si="1"/>
        <v>95197</v>
      </c>
      <c r="T11" t="s">
        <v>17</v>
      </c>
      <c r="V11">
        <f t="shared" si="0"/>
        <v>-9054</v>
      </c>
      <c r="W11">
        <f t="shared" si="0"/>
        <v>-721</v>
      </c>
      <c r="X11">
        <f t="shared" si="0"/>
        <v>-1670</v>
      </c>
      <c r="Y11">
        <f t="shared" si="0"/>
        <v>0</v>
      </c>
      <c r="Z11">
        <f t="shared" si="0"/>
        <v>1483</v>
      </c>
      <c r="AA11">
        <f t="shared" si="0"/>
        <v>1028</v>
      </c>
      <c r="AC11">
        <f t="shared" si="2"/>
        <v>9307</v>
      </c>
      <c r="AD11">
        <f t="shared" si="3"/>
        <v>9422.5</v>
      </c>
    </row>
    <row r="12" spans="1:30">
      <c r="B12" t="s">
        <v>18</v>
      </c>
      <c r="D12">
        <v>7614</v>
      </c>
      <c r="E12">
        <v>8711</v>
      </c>
      <c r="F12">
        <v>8294</v>
      </c>
      <c r="G12">
        <v>8672</v>
      </c>
      <c r="H12">
        <v>8666</v>
      </c>
      <c r="I12">
        <v>8954</v>
      </c>
      <c r="L12">
        <f>SUM(D$2:D12)</f>
        <v>93757</v>
      </c>
      <c r="M12">
        <f>SUM(E$2:E12)</f>
        <v>103187</v>
      </c>
      <c r="N12">
        <f>SUM(F$2:F12)</f>
        <v>101821</v>
      </c>
      <c r="O12">
        <f>SUM(G$2:G12)</f>
        <v>103869</v>
      </c>
      <c r="P12">
        <f>SUM(H$2:H12)</f>
        <v>105346</v>
      </c>
      <c r="Q12">
        <f>SUM(I$2:I12)</f>
        <v>105179</v>
      </c>
      <c r="R12">
        <f t="shared" si="1"/>
        <v>103869</v>
      </c>
      <c r="T12" t="s">
        <v>18</v>
      </c>
      <c r="V12">
        <f t="shared" si="0"/>
        <v>-10112</v>
      </c>
      <c r="W12">
        <f t="shared" si="0"/>
        <v>-682</v>
      </c>
      <c r="X12">
        <f t="shared" si="0"/>
        <v>-2048</v>
      </c>
      <c r="Y12">
        <f t="shared" si="0"/>
        <v>0</v>
      </c>
      <c r="Z12">
        <f t="shared" si="0"/>
        <v>1477</v>
      </c>
      <c r="AA12">
        <f t="shared" si="0"/>
        <v>1310</v>
      </c>
      <c r="AC12">
        <f t="shared" si="2"/>
        <v>8672</v>
      </c>
      <c r="AD12">
        <f t="shared" si="3"/>
        <v>8669</v>
      </c>
    </row>
    <row r="13" spans="1:30">
      <c r="B13" t="s">
        <v>19</v>
      </c>
      <c r="D13">
        <v>7542</v>
      </c>
      <c r="E13">
        <v>8606</v>
      </c>
      <c r="F13">
        <v>8379</v>
      </c>
      <c r="G13">
        <v>8362</v>
      </c>
      <c r="H13">
        <v>8690</v>
      </c>
      <c r="I13">
        <v>9226</v>
      </c>
      <c r="L13">
        <f>SUM(D$2:D13)</f>
        <v>101299</v>
      </c>
      <c r="M13">
        <f>SUM(E$2:E13)</f>
        <v>111793</v>
      </c>
      <c r="N13">
        <f>SUM(F$2:F13)</f>
        <v>110200</v>
      </c>
      <c r="O13">
        <f>SUM(G$2:G13)</f>
        <v>112231</v>
      </c>
      <c r="P13">
        <f>SUM(H$2:H13)</f>
        <v>114036</v>
      </c>
      <c r="Q13">
        <f>SUM(I$2:I13)</f>
        <v>114405</v>
      </c>
      <c r="R13">
        <f t="shared" si="1"/>
        <v>112231</v>
      </c>
      <c r="T13" t="s">
        <v>19</v>
      </c>
      <c r="V13">
        <f t="shared" si="0"/>
        <v>-10932</v>
      </c>
      <c r="W13">
        <f t="shared" si="0"/>
        <v>-438</v>
      </c>
      <c r="X13">
        <f t="shared" si="0"/>
        <v>-2031</v>
      </c>
      <c r="Y13">
        <f t="shared" si="0"/>
        <v>0</v>
      </c>
      <c r="Z13">
        <f t="shared" si="0"/>
        <v>1805</v>
      </c>
      <c r="AA13">
        <f t="shared" si="0"/>
        <v>2174</v>
      </c>
      <c r="AC13">
        <f t="shared" si="2"/>
        <v>8606</v>
      </c>
      <c r="AD13">
        <f t="shared" si="3"/>
        <v>8534.5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11454</v>
      </c>
      <c r="D17">
        <v>11034</v>
      </c>
      <c r="E17">
        <v>16211</v>
      </c>
      <c r="F17">
        <v>10226</v>
      </c>
      <c r="G17">
        <v>10448</v>
      </c>
      <c r="H17">
        <v>9639</v>
      </c>
      <c r="I17">
        <v>12359</v>
      </c>
      <c r="K17">
        <f>SUM(C$17:C17)</f>
        <v>11454</v>
      </c>
      <c r="L17">
        <f>SUM(D$17:D17)</f>
        <v>11034</v>
      </c>
      <c r="M17">
        <f>SUM(E$17:E17)</f>
        <v>16211</v>
      </c>
      <c r="N17">
        <f>SUM(F$17:F17)</f>
        <v>10226</v>
      </c>
      <c r="O17">
        <f>SUM(G$17:G17)</f>
        <v>10448</v>
      </c>
      <c r="P17">
        <f>SUM(H$17:H17)</f>
        <v>9639</v>
      </c>
      <c r="Q17">
        <f>SUM(I$17:I17)</f>
        <v>12359</v>
      </c>
      <c r="R17">
        <f t="shared" ref="R17:R28" si="4">MEDIAN(M17:Q17)</f>
        <v>10448</v>
      </c>
      <c r="T17" t="s">
        <v>8</v>
      </c>
      <c r="U17">
        <f t="shared" ref="U17:AA28" si="5">K17-$R17</f>
        <v>1006</v>
      </c>
      <c r="V17">
        <f t="shared" si="5"/>
        <v>586</v>
      </c>
      <c r="W17">
        <f t="shared" si="5"/>
        <v>5763</v>
      </c>
      <c r="X17">
        <f t="shared" si="5"/>
        <v>-222</v>
      </c>
      <c r="Y17">
        <f t="shared" si="5"/>
        <v>0</v>
      </c>
      <c r="Z17">
        <f t="shared" si="5"/>
        <v>-809</v>
      </c>
      <c r="AA17">
        <f t="shared" si="5"/>
        <v>1911</v>
      </c>
    </row>
    <row r="18" spans="2:27">
      <c r="B18" t="s">
        <v>9</v>
      </c>
      <c r="C18">
        <v>9168</v>
      </c>
      <c r="D18">
        <v>10388</v>
      </c>
      <c r="E18">
        <v>13820</v>
      </c>
      <c r="F18">
        <v>9802</v>
      </c>
      <c r="G18">
        <v>9833</v>
      </c>
      <c r="H18">
        <v>10212</v>
      </c>
      <c r="I18">
        <v>10009</v>
      </c>
      <c r="K18">
        <f>SUM(C$17:C18)</f>
        <v>20622</v>
      </c>
      <c r="L18">
        <f>SUM(D$17:D18)</f>
        <v>21422</v>
      </c>
      <c r="M18">
        <f>SUM(E$17:E18)</f>
        <v>30031</v>
      </c>
      <c r="N18">
        <f>SUM(F$17:F18)</f>
        <v>20028</v>
      </c>
      <c r="O18">
        <f>SUM(G$17:G18)</f>
        <v>20281</v>
      </c>
      <c r="P18">
        <f>SUM(H$17:H18)</f>
        <v>19851</v>
      </c>
      <c r="Q18">
        <f>SUM(I$17:I18)</f>
        <v>22368</v>
      </c>
      <c r="R18">
        <f t="shared" si="4"/>
        <v>20281</v>
      </c>
      <c r="T18" t="s">
        <v>9</v>
      </c>
      <c r="U18">
        <f t="shared" si="5"/>
        <v>341</v>
      </c>
      <c r="V18">
        <f t="shared" si="5"/>
        <v>1141</v>
      </c>
      <c r="W18">
        <f t="shared" si="5"/>
        <v>9750</v>
      </c>
      <c r="X18">
        <f t="shared" si="5"/>
        <v>-253</v>
      </c>
      <c r="Y18">
        <f t="shared" si="5"/>
        <v>0</v>
      </c>
      <c r="Z18">
        <f t="shared" si="5"/>
        <v>-430</v>
      </c>
      <c r="AA18">
        <f t="shared" si="5"/>
        <v>2087</v>
      </c>
    </row>
    <row r="19" spans="2:27">
      <c r="B19" t="s">
        <v>10</v>
      </c>
      <c r="C19">
        <v>9909</v>
      </c>
      <c r="D19">
        <v>10695</v>
      </c>
      <c r="E19">
        <v>16789</v>
      </c>
      <c r="F19">
        <v>10219</v>
      </c>
      <c r="G19">
        <v>9917</v>
      </c>
      <c r="H19">
        <v>12053</v>
      </c>
      <c r="I19">
        <v>9649</v>
      </c>
      <c r="K19">
        <f>SUM(C$17:C19)</f>
        <v>30531</v>
      </c>
      <c r="L19">
        <f>SUM(D$17:D19)</f>
        <v>32117</v>
      </c>
      <c r="M19">
        <f>SUM(E$17:E19)</f>
        <v>46820</v>
      </c>
      <c r="N19">
        <f>SUM(F$17:F19)</f>
        <v>30247</v>
      </c>
      <c r="O19">
        <f>SUM(G$17:G19)</f>
        <v>30198</v>
      </c>
      <c r="P19">
        <f>SUM(H$17:H19)</f>
        <v>31904</v>
      </c>
      <c r="Q19">
        <f>SUM(I$17:I19)</f>
        <v>32017</v>
      </c>
      <c r="R19">
        <f t="shared" si="4"/>
        <v>31904</v>
      </c>
      <c r="T19" t="s">
        <v>10</v>
      </c>
      <c r="U19">
        <f t="shared" si="5"/>
        <v>-1373</v>
      </c>
      <c r="V19">
        <f t="shared" si="5"/>
        <v>213</v>
      </c>
      <c r="W19">
        <f t="shared" si="5"/>
        <v>14916</v>
      </c>
      <c r="X19">
        <f t="shared" si="5"/>
        <v>-1657</v>
      </c>
      <c r="Y19">
        <f t="shared" si="5"/>
        <v>-1706</v>
      </c>
      <c r="Z19">
        <f t="shared" si="5"/>
        <v>0</v>
      </c>
      <c r="AA19">
        <f t="shared" si="5"/>
        <v>113</v>
      </c>
    </row>
    <row r="20" spans="2:27">
      <c r="B20" t="s">
        <v>11</v>
      </c>
      <c r="C20">
        <v>9046</v>
      </c>
      <c r="D20">
        <v>9963</v>
      </c>
      <c r="E20">
        <v>11699</v>
      </c>
      <c r="F20">
        <v>9279</v>
      </c>
      <c r="G20">
        <v>9086</v>
      </c>
      <c r="H20">
        <v>9314</v>
      </c>
      <c r="I20">
        <v>8751</v>
      </c>
      <c r="K20">
        <f>SUM(C$17:C20)</f>
        <v>39577</v>
      </c>
      <c r="L20">
        <f>SUM(D$17:D20)</f>
        <v>42080</v>
      </c>
      <c r="M20">
        <f>SUM(E$17:E20)</f>
        <v>58519</v>
      </c>
      <c r="N20">
        <f>SUM(F$17:F20)</f>
        <v>39526</v>
      </c>
      <c r="O20">
        <f>SUM(G$17:G20)</f>
        <v>39284</v>
      </c>
      <c r="P20">
        <f>SUM(H$17:H20)</f>
        <v>41218</v>
      </c>
      <c r="Q20">
        <f>SUM(I$17:I20)</f>
        <v>40768</v>
      </c>
      <c r="R20">
        <f t="shared" si="4"/>
        <v>40768</v>
      </c>
      <c r="T20" t="s">
        <v>11</v>
      </c>
      <c r="U20">
        <f t="shared" si="5"/>
        <v>-1191</v>
      </c>
      <c r="V20">
        <f t="shared" si="5"/>
        <v>1312</v>
      </c>
      <c r="W20">
        <f t="shared" si="5"/>
        <v>17751</v>
      </c>
      <c r="X20">
        <f t="shared" si="5"/>
        <v>-1242</v>
      </c>
      <c r="Y20">
        <f t="shared" si="5"/>
        <v>-1484</v>
      </c>
      <c r="Z20">
        <f t="shared" si="5"/>
        <v>450</v>
      </c>
      <c r="AA20">
        <f t="shared" si="5"/>
        <v>0</v>
      </c>
    </row>
    <row r="21" spans="2:27">
      <c r="B21" t="s">
        <v>12</v>
      </c>
      <c r="C21">
        <v>8719</v>
      </c>
      <c r="D21">
        <v>9236</v>
      </c>
      <c r="E21">
        <v>9557</v>
      </c>
      <c r="F21">
        <v>8795</v>
      </c>
      <c r="G21">
        <v>9035</v>
      </c>
      <c r="H21">
        <v>8814</v>
      </c>
      <c r="I21">
        <v>8921</v>
      </c>
      <c r="K21">
        <f>SUM(C$17:C21)</f>
        <v>48296</v>
      </c>
      <c r="L21">
        <f>SUM(D$17:D21)</f>
        <v>51316</v>
      </c>
      <c r="M21">
        <f>SUM(E$17:E21)</f>
        <v>68076</v>
      </c>
      <c r="N21">
        <f>SUM(F$17:F21)</f>
        <v>48321</v>
      </c>
      <c r="O21">
        <f>SUM(G$17:G21)</f>
        <v>48319</v>
      </c>
      <c r="P21">
        <f>SUM(H$17:H21)</f>
        <v>50032</v>
      </c>
      <c r="Q21">
        <f>SUM(I$17:I21)</f>
        <v>49689</v>
      </c>
      <c r="R21">
        <f t="shared" si="4"/>
        <v>49689</v>
      </c>
      <c r="T21" t="s">
        <v>12</v>
      </c>
      <c r="U21">
        <f t="shared" si="5"/>
        <v>-1393</v>
      </c>
      <c r="V21">
        <f t="shared" si="5"/>
        <v>1627</v>
      </c>
      <c r="W21">
        <f t="shared" si="5"/>
        <v>18387</v>
      </c>
      <c r="X21">
        <f t="shared" si="5"/>
        <v>-1368</v>
      </c>
      <c r="Y21">
        <f t="shared" si="5"/>
        <v>-1370</v>
      </c>
      <c r="Z21">
        <f t="shared" si="5"/>
        <v>343</v>
      </c>
      <c r="AA21">
        <f t="shared" si="5"/>
        <v>0</v>
      </c>
    </row>
    <row r="22" spans="2:27">
      <c r="B22" t="s">
        <v>13</v>
      </c>
      <c r="C22">
        <v>8370</v>
      </c>
      <c r="D22">
        <v>8748</v>
      </c>
      <c r="E22">
        <v>8628</v>
      </c>
      <c r="F22">
        <v>8847</v>
      </c>
      <c r="G22">
        <v>8821</v>
      </c>
      <c r="H22">
        <v>8362</v>
      </c>
      <c r="I22">
        <v>8399</v>
      </c>
      <c r="K22">
        <f>SUM(C$17:C22)</f>
        <v>56666</v>
      </c>
      <c r="L22">
        <f>SUM(D$17:D22)</f>
        <v>60064</v>
      </c>
      <c r="M22">
        <f>SUM(E$17:E22)</f>
        <v>76704</v>
      </c>
      <c r="N22">
        <f>SUM(F$17:F22)</f>
        <v>57168</v>
      </c>
      <c r="O22">
        <f>SUM(G$17:G22)</f>
        <v>57140</v>
      </c>
      <c r="P22">
        <f>SUM(H$17:H22)</f>
        <v>58394</v>
      </c>
      <c r="Q22">
        <f>SUM(I$17:I22)</f>
        <v>58088</v>
      </c>
      <c r="R22">
        <f t="shared" si="4"/>
        <v>58088</v>
      </c>
      <c r="T22" t="s">
        <v>13</v>
      </c>
      <c r="U22">
        <f t="shared" si="5"/>
        <v>-1422</v>
      </c>
      <c r="V22">
        <f t="shared" si="5"/>
        <v>1976</v>
      </c>
      <c r="W22">
        <f t="shared" si="5"/>
        <v>18616</v>
      </c>
      <c r="X22">
        <f t="shared" si="5"/>
        <v>-920</v>
      </c>
      <c r="Y22">
        <f t="shared" si="5"/>
        <v>-948</v>
      </c>
      <c r="Z22">
        <f t="shared" si="5"/>
        <v>306</v>
      </c>
      <c r="AA22">
        <f t="shared" si="5"/>
        <v>0</v>
      </c>
    </row>
    <row r="23" spans="2:27">
      <c r="B23" t="s">
        <v>14</v>
      </c>
      <c r="D23">
        <v>9219</v>
      </c>
      <c r="E23">
        <v>8814</v>
      </c>
      <c r="F23">
        <v>9178</v>
      </c>
      <c r="G23">
        <v>9104</v>
      </c>
      <c r="H23">
        <v>9130</v>
      </c>
      <c r="I23">
        <v>8367</v>
      </c>
      <c r="L23">
        <f>SUM(D$17:D23)</f>
        <v>69283</v>
      </c>
      <c r="M23">
        <f>SUM(E$17:E23)</f>
        <v>85518</v>
      </c>
      <c r="N23">
        <f>SUM(F$17:F23)</f>
        <v>66346</v>
      </c>
      <c r="O23">
        <f>SUM(G$17:G23)</f>
        <v>66244</v>
      </c>
      <c r="P23">
        <f>SUM(H$17:H23)</f>
        <v>67524</v>
      </c>
      <c r="Q23">
        <f>SUM(I$17:I23)</f>
        <v>66455</v>
      </c>
      <c r="R23">
        <f t="shared" si="4"/>
        <v>66455</v>
      </c>
      <c r="T23" t="s">
        <v>14</v>
      </c>
      <c r="V23">
        <f t="shared" si="5"/>
        <v>2828</v>
      </c>
      <c r="W23">
        <f t="shared" si="5"/>
        <v>19063</v>
      </c>
      <c r="X23">
        <f t="shared" si="5"/>
        <v>-109</v>
      </c>
      <c r="Y23">
        <f t="shared" si="5"/>
        <v>-211</v>
      </c>
      <c r="Z23">
        <f t="shared" si="5"/>
        <v>1069</v>
      </c>
      <c r="AA23">
        <f t="shared" si="5"/>
        <v>0</v>
      </c>
    </row>
    <row r="24" spans="2:27">
      <c r="B24" t="s">
        <v>15</v>
      </c>
      <c r="D24">
        <v>9477</v>
      </c>
      <c r="E24">
        <v>8714</v>
      </c>
      <c r="F24">
        <v>9379</v>
      </c>
      <c r="G24">
        <v>9017</v>
      </c>
      <c r="H24">
        <v>9109</v>
      </c>
      <c r="I24">
        <v>8655</v>
      </c>
      <c r="L24">
        <f>SUM(D$17:D24)</f>
        <v>78760</v>
      </c>
      <c r="M24">
        <f>SUM(E$17:E24)</f>
        <v>94232</v>
      </c>
      <c r="N24">
        <f>SUM(F$17:F24)</f>
        <v>75725</v>
      </c>
      <c r="O24">
        <f>SUM(G$17:G24)</f>
        <v>75261</v>
      </c>
      <c r="P24">
        <f>SUM(H$17:H24)</f>
        <v>76633</v>
      </c>
      <c r="Q24">
        <f>SUM(I$17:I24)</f>
        <v>75110</v>
      </c>
      <c r="R24">
        <f t="shared" si="4"/>
        <v>75725</v>
      </c>
      <c r="T24" t="s">
        <v>15</v>
      </c>
      <c r="V24">
        <f t="shared" si="5"/>
        <v>3035</v>
      </c>
      <c r="W24">
        <f t="shared" si="5"/>
        <v>18507</v>
      </c>
      <c r="X24">
        <f t="shared" si="5"/>
        <v>0</v>
      </c>
      <c r="Y24">
        <f t="shared" si="5"/>
        <v>-464</v>
      </c>
      <c r="Z24">
        <f t="shared" si="5"/>
        <v>908</v>
      </c>
      <c r="AA24">
        <f t="shared" si="5"/>
        <v>-615</v>
      </c>
    </row>
    <row r="25" spans="2:27">
      <c r="B25" t="s">
        <v>16</v>
      </c>
      <c r="D25">
        <v>9564</v>
      </c>
      <c r="E25">
        <v>8932</v>
      </c>
      <c r="F25">
        <v>9459</v>
      </c>
      <c r="G25">
        <v>8673</v>
      </c>
      <c r="H25">
        <v>8535</v>
      </c>
      <c r="I25">
        <v>8583</v>
      </c>
      <c r="L25">
        <f>SUM(D$17:D25)</f>
        <v>88324</v>
      </c>
      <c r="M25">
        <f>SUM(E$17:E25)</f>
        <v>103164</v>
      </c>
      <c r="N25">
        <f>SUM(F$17:F25)</f>
        <v>85184</v>
      </c>
      <c r="O25">
        <f>SUM(G$17:G25)</f>
        <v>83934</v>
      </c>
      <c r="P25">
        <f>SUM(H$17:H25)</f>
        <v>85168</v>
      </c>
      <c r="Q25">
        <f>SUM(I$17:I25)</f>
        <v>83693</v>
      </c>
      <c r="R25">
        <f t="shared" si="4"/>
        <v>85168</v>
      </c>
      <c r="T25" t="s">
        <v>16</v>
      </c>
      <c r="V25">
        <f t="shared" si="5"/>
        <v>3156</v>
      </c>
      <c r="W25">
        <f t="shared" si="5"/>
        <v>17996</v>
      </c>
      <c r="X25">
        <f t="shared" si="5"/>
        <v>16</v>
      </c>
      <c r="Y25">
        <f t="shared" si="5"/>
        <v>-1234</v>
      </c>
      <c r="Z25">
        <f t="shared" si="5"/>
        <v>0</v>
      </c>
      <c r="AA25">
        <f t="shared" si="5"/>
        <v>-1475</v>
      </c>
    </row>
    <row r="26" spans="2:27">
      <c r="B26" t="s">
        <v>17</v>
      </c>
      <c r="D26">
        <v>10232</v>
      </c>
      <c r="E26">
        <v>10101</v>
      </c>
      <c r="F26">
        <v>14189</v>
      </c>
      <c r="G26">
        <v>9445</v>
      </c>
      <c r="H26">
        <v>9161</v>
      </c>
      <c r="I26">
        <v>9410</v>
      </c>
      <c r="L26">
        <f>SUM(D$17:D26)</f>
        <v>98556</v>
      </c>
      <c r="M26">
        <f>SUM(E$17:E26)</f>
        <v>113265</v>
      </c>
      <c r="N26">
        <f>SUM(F$17:F26)</f>
        <v>99373</v>
      </c>
      <c r="O26">
        <f>SUM(G$17:G26)</f>
        <v>93379</v>
      </c>
      <c r="P26">
        <f>SUM(H$17:H26)</f>
        <v>94329</v>
      </c>
      <c r="Q26">
        <f>SUM(I$17:I26)</f>
        <v>93103</v>
      </c>
      <c r="R26">
        <f t="shared" si="4"/>
        <v>94329</v>
      </c>
      <c r="T26" t="s">
        <v>17</v>
      </c>
      <c r="V26">
        <f t="shared" si="5"/>
        <v>4227</v>
      </c>
      <c r="W26">
        <f t="shared" si="5"/>
        <v>18936</v>
      </c>
      <c r="X26">
        <f t="shared" si="5"/>
        <v>5044</v>
      </c>
      <c r="Y26">
        <f t="shared" si="5"/>
        <v>-950</v>
      </c>
      <c r="Z26">
        <f t="shared" si="5"/>
        <v>0</v>
      </c>
      <c r="AA26">
        <f t="shared" si="5"/>
        <v>-1226</v>
      </c>
    </row>
    <row r="27" spans="2:27">
      <c r="B27" t="s">
        <v>18</v>
      </c>
      <c r="D27">
        <v>9491</v>
      </c>
      <c r="E27">
        <v>12815</v>
      </c>
      <c r="F27">
        <v>15751</v>
      </c>
      <c r="G27">
        <v>9238</v>
      </c>
      <c r="H27">
        <v>8893</v>
      </c>
      <c r="I27">
        <v>8857</v>
      </c>
      <c r="L27">
        <f>SUM(D$17:D27)</f>
        <v>108047</v>
      </c>
      <c r="M27">
        <f>SUM(E$17:E27)</f>
        <v>126080</v>
      </c>
      <c r="N27">
        <f>SUM(F$17:F27)</f>
        <v>115124</v>
      </c>
      <c r="O27">
        <f>SUM(G$17:G27)</f>
        <v>102617</v>
      </c>
      <c r="P27">
        <f>SUM(H$17:H27)</f>
        <v>103222</v>
      </c>
      <c r="Q27">
        <f>SUM(I$17:I27)</f>
        <v>101960</v>
      </c>
      <c r="R27">
        <f t="shared" si="4"/>
        <v>103222</v>
      </c>
      <c r="T27" t="s">
        <v>18</v>
      </c>
      <c r="V27">
        <f t="shared" si="5"/>
        <v>4825</v>
      </c>
      <c r="W27">
        <f t="shared" si="5"/>
        <v>22858</v>
      </c>
      <c r="X27">
        <f t="shared" si="5"/>
        <v>11902</v>
      </c>
      <c r="Y27">
        <f t="shared" si="5"/>
        <v>-605</v>
      </c>
      <c r="Z27">
        <f t="shared" si="5"/>
        <v>0</v>
      </c>
      <c r="AA27">
        <f t="shared" si="5"/>
        <v>-1262</v>
      </c>
    </row>
    <row r="28" spans="2:27">
      <c r="B28" t="s">
        <v>19</v>
      </c>
      <c r="D28">
        <v>12172</v>
      </c>
      <c r="E28">
        <v>13811</v>
      </c>
      <c r="F28">
        <v>14165</v>
      </c>
      <c r="G28">
        <v>9745</v>
      </c>
      <c r="H28">
        <v>9698</v>
      </c>
      <c r="I28">
        <v>9483</v>
      </c>
      <c r="L28">
        <f>SUM(D$17:D28)</f>
        <v>120219</v>
      </c>
      <c r="M28">
        <f>SUM(E$17:E28)</f>
        <v>139891</v>
      </c>
      <c r="N28">
        <f>SUM(F$17:F28)</f>
        <v>129289</v>
      </c>
      <c r="O28">
        <f>SUM(G$17:G28)</f>
        <v>112362</v>
      </c>
      <c r="P28">
        <f>SUM(H$17:H28)</f>
        <v>112920</v>
      </c>
      <c r="Q28">
        <f>SUM(I$17:I28)</f>
        <v>111443</v>
      </c>
      <c r="R28">
        <f t="shared" si="4"/>
        <v>112920</v>
      </c>
      <c r="T28" t="s">
        <v>19</v>
      </c>
      <c r="V28">
        <f t="shared" si="5"/>
        <v>7299</v>
      </c>
      <c r="W28">
        <f t="shared" si="5"/>
        <v>26971</v>
      </c>
      <c r="X28">
        <f t="shared" si="5"/>
        <v>16369</v>
      </c>
      <c r="Y28">
        <f t="shared" si="5"/>
        <v>-558</v>
      </c>
      <c r="Z28">
        <f t="shared" si="5"/>
        <v>0</v>
      </c>
      <c r="AA28">
        <f t="shared" si="5"/>
        <v>-1477</v>
      </c>
    </row>
    <row r="31" spans="2:27">
      <c r="B31" s="3" t="s">
        <v>94</v>
      </c>
      <c r="C31" s="3"/>
    </row>
    <row r="32" spans="2:27">
      <c r="B32" s="3"/>
      <c r="C32" s="3"/>
    </row>
    <row r="35" spans="2:27">
      <c r="B35" t="s">
        <v>110</v>
      </c>
      <c r="C35" t="s">
        <v>102</v>
      </c>
      <c r="D35" t="s">
        <v>0</v>
      </c>
      <c r="E35" t="s">
        <v>1</v>
      </c>
      <c r="F35" t="s">
        <v>2</v>
      </c>
      <c r="G35" t="s">
        <v>3</v>
      </c>
      <c r="H35" t="s">
        <v>4</v>
      </c>
      <c r="I35" t="s">
        <v>5</v>
      </c>
      <c r="K35" t="s">
        <v>102</v>
      </c>
      <c r="L35" t="s">
        <v>0</v>
      </c>
      <c r="M35" t="s">
        <v>1</v>
      </c>
      <c r="N35" t="s">
        <v>2</v>
      </c>
      <c r="O35" t="s">
        <v>3</v>
      </c>
      <c r="P35" t="s">
        <v>4</v>
      </c>
      <c r="Q35" t="s">
        <v>5</v>
      </c>
      <c r="R35" t="s">
        <v>7</v>
      </c>
      <c r="T35" t="s">
        <v>6</v>
      </c>
      <c r="U35" t="s">
        <v>102</v>
      </c>
      <c r="V35" t="s">
        <v>0</v>
      </c>
      <c r="W35" t="s">
        <v>1</v>
      </c>
      <c r="X35" t="s">
        <v>2</v>
      </c>
      <c r="Y35" t="s">
        <v>3</v>
      </c>
      <c r="Z35" t="s">
        <v>4</v>
      </c>
      <c r="AA35" t="s">
        <v>5</v>
      </c>
    </row>
    <row r="36" spans="2:27">
      <c r="B36" t="s">
        <v>8</v>
      </c>
      <c r="C36">
        <v>844</v>
      </c>
      <c r="D36">
        <v>840</v>
      </c>
      <c r="E36">
        <v>758</v>
      </c>
      <c r="F36">
        <v>889</v>
      </c>
      <c r="G36">
        <v>985</v>
      </c>
      <c r="H36">
        <v>827</v>
      </c>
      <c r="I36">
        <v>884</v>
      </c>
      <c r="K36">
        <f>SUM(C$36:C36)</f>
        <v>844</v>
      </c>
      <c r="L36">
        <f>SUM(D$36:D36)</f>
        <v>840</v>
      </c>
      <c r="M36">
        <f>SUM(E$36:E36)</f>
        <v>758</v>
      </c>
      <c r="N36">
        <f>SUM(F$36:F36)</f>
        <v>889</v>
      </c>
      <c r="O36">
        <f>SUM(G$36:G36)</f>
        <v>985</v>
      </c>
      <c r="P36">
        <f>SUM(H$36:H36)</f>
        <v>827</v>
      </c>
      <c r="Q36">
        <f>SUM(I$36:I36)</f>
        <v>884</v>
      </c>
      <c r="R36">
        <f t="shared" ref="R36:R47" si="6">MEDIAN(M36:Q36)</f>
        <v>884</v>
      </c>
      <c r="T36" t="s">
        <v>8</v>
      </c>
      <c r="U36">
        <f t="shared" ref="U36:AA47" si="7">K36-$R36</f>
        <v>-40</v>
      </c>
      <c r="V36">
        <f t="shared" si="7"/>
        <v>-44</v>
      </c>
      <c r="W36">
        <f t="shared" si="7"/>
        <v>-126</v>
      </c>
      <c r="X36">
        <f t="shared" si="7"/>
        <v>5</v>
      </c>
      <c r="Y36">
        <f t="shared" si="7"/>
        <v>101</v>
      </c>
      <c r="Z36">
        <f t="shared" si="7"/>
        <v>-57</v>
      </c>
      <c r="AA36">
        <f t="shared" si="7"/>
        <v>0</v>
      </c>
    </row>
    <row r="37" spans="2:27">
      <c r="B37" t="s">
        <v>9</v>
      </c>
      <c r="C37">
        <v>1227</v>
      </c>
      <c r="D37">
        <v>2307</v>
      </c>
      <c r="E37">
        <v>1138</v>
      </c>
      <c r="F37">
        <v>2306</v>
      </c>
      <c r="G37">
        <v>1241</v>
      </c>
      <c r="H37">
        <v>1247</v>
      </c>
      <c r="I37">
        <v>1125</v>
      </c>
      <c r="K37">
        <f>SUM(C$36:C37)</f>
        <v>2071</v>
      </c>
      <c r="L37">
        <f>SUM(D$36:D37)</f>
        <v>3147</v>
      </c>
      <c r="M37">
        <f>SUM(E$36:E37)</f>
        <v>1896</v>
      </c>
      <c r="N37">
        <f>SUM(F$36:F37)</f>
        <v>3195</v>
      </c>
      <c r="O37">
        <f>SUM(G$36:G37)</f>
        <v>2226</v>
      </c>
      <c r="P37">
        <f>SUM(H$36:H37)</f>
        <v>2074</v>
      </c>
      <c r="Q37">
        <f>SUM(I$36:I37)</f>
        <v>2009</v>
      </c>
      <c r="R37">
        <f t="shared" si="6"/>
        <v>2074</v>
      </c>
      <c r="T37" t="s">
        <v>9</v>
      </c>
      <c r="U37">
        <f t="shared" si="7"/>
        <v>-3</v>
      </c>
      <c r="V37">
        <f t="shared" si="7"/>
        <v>1073</v>
      </c>
      <c r="W37">
        <f t="shared" si="7"/>
        <v>-178</v>
      </c>
      <c r="X37">
        <f t="shared" si="7"/>
        <v>1121</v>
      </c>
      <c r="Y37">
        <f t="shared" si="7"/>
        <v>152</v>
      </c>
      <c r="Z37">
        <f t="shared" si="7"/>
        <v>0</v>
      </c>
      <c r="AA37">
        <f t="shared" si="7"/>
        <v>-65</v>
      </c>
    </row>
    <row r="38" spans="2:27">
      <c r="B38" t="s">
        <v>10</v>
      </c>
      <c r="C38">
        <v>1848</v>
      </c>
      <c r="D38">
        <v>1377</v>
      </c>
      <c r="E38">
        <v>1028</v>
      </c>
      <c r="F38">
        <v>647</v>
      </c>
      <c r="G38">
        <v>1913</v>
      </c>
      <c r="H38">
        <v>1618</v>
      </c>
      <c r="I38">
        <v>1514</v>
      </c>
      <c r="K38">
        <f>SUM(C$36:C38)</f>
        <v>3919</v>
      </c>
      <c r="L38">
        <f>SUM(D$36:D38)</f>
        <v>4524</v>
      </c>
      <c r="M38">
        <f>SUM(E$36:E38)</f>
        <v>2924</v>
      </c>
      <c r="N38">
        <f>SUM(F$36:F38)</f>
        <v>3842</v>
      </c>
      <c r="O38">
        <f>SUM(G$36:G38)</f>
        <v>4139</v>
      </c>
      <c r="P38">
        <f>SUM(H$36:H38)</f>
        <v>3692</v>
      </c>
      <c r="Q38">
        <f>SUM(I$36:I38)</f>
        <v>3523</v>
      </c>
      <c r="R38">
        <f t="shared" si="6"/>
        <v>3692</v>
      </c>
      <c r="T38" t="s">
        <v>10</v>
      </c>
      <c r="U38">
        <f t="shared" si="7"/>
        <v>227</v>
      </c>
      <c r="V38">
        <f t="shared" si="7"/>
        <v>832</v>
      </c>
      <c r="W38">
        <f t="shared" si="7"/>
        <v>-768</v>
      </c>
      <c r="X38">
        <f t="shared" si="7"/>
        <v>150</v>
      </c>
      <c r="Y38">
        <f t="shared" si="7"/>
        <v>447</v>
      </c>
      <c r="Z38">
        <f t="shared" si="7"/>
        <v>0</v>
      </c>
      <c r="AA38">
        <f t="shared" si="7"/>
        <v>-169</v>
      </c>
    </row>
    <row r="39" spans="2:27">
      <c r="B39" t="s">
        <v>11</v>
      </c>
      <c r="C39">
        <v>2816</v>
      </c>
      <c r="D39">
        <v>3589</v>
      </c>
      <c r="E39">
        <v>2120</v>
      </c>
      <c r="F39">
        <v>742</v>
      </c>
      <c r="G39">
        <v>3522</v>
      </c>
      <c r="H39">
        <v>3614</v>
      </c>
      <c r="I39">
        <v>3656</v>
      </c>
      <c r="K39">
        <f>SUM(C$36:C39)</f>
        <v>6735</v>
      </c>
      <c r="L39">
        <f>SUM(D$36:D39)</f>
        <v>8113</v>
      </c>
      <c r="M39">
        <f>SUM(E$36:E39)</f>
        <v>5044</v>
      </c>
      <c r="N39">
        <f>SUM(F$36:F39)</f>
        <v>4584</v>
      </c>
      <c r="O39">
        <f>SUM(G$36:G39)</f>
        <v>7661</v>
      </c>
      <c r="P39">
        <f>SUM(H$36:H39)</f>
        <v>7306</v>
      </c>
      <c r="Q39">
        <f>SUM(I$36:I39)</f>
        <v>7179</v>
      </c>
      <c r="R39">
        <f t="shared" si="6"/>
        <v>7179</v>
      </c>
      <c r="T39" t="s">
        <v>11</v>
      </c>
      <c r="U39">
        <f t="shared" si="7"/>
        <v>-444</v>
      </c>
      <c r="V39">
        <f t="shared" si="7"/>
        <v>934</v>
      </c>
      <c r="W39">
        <f t="shared" si="7"/>
        <v>-2135</v>
      </c>
      <c r="X39">
        <f t="shared" si="7"/>
        <v>-2595</v>
      </c>
      <c r="Y39">
        <f t="shared" si="7"/>
        <v>482</v>
      </c>
      <c r="Z39">
        <f t="shared" si="7"/>
        <v>127</v>
      </c>
      <c r="AA39">
        <f t="shared" si="7"/>
        <v>0</v>
      </c>
    </row>
    <row r="40" spans="2:27">
      <c r="B40" t="s">
        <v>12</v>
      </c>
      <c r="C40">
        <v>3556</v>
      </c>
      <c r="D40">
        <v>4212</v>
      </c>
      <c r="E40">
        <v>2797</v>
      </c>
      <c r="F40">
        <v>1856</v>
      </c>
      <c r="G40">
        <v>4578</v>
      </c>
      <c r="H40">
        <v>3819</v>
      </c>
      <c r="I40">
        <v>3367</v>
      </c>
      <c r="K40">
        <f>SUM(C$36:C40)</f>
        <v>10291</v>
      </c>
      <c r="L40">
        <f>SUM(D$36:D40)</f>
        <v>12325</v>
      </c>
      <c r="M40">
        <f>SUM(E$36:E40)</f>
        <v>7841</v>
      </c>
      <c r="N40">
        <f>SUM(F$36:F40)</f>
        <v>6440</v>
      </c>
      <c r="O40">
        <f>SUM(G$36:G40)</f>
        <v>12239</v>
      </c>
      <c r="P40">
        <f>SUM(H$36:H40)</f>
        <v>11125</v>
      </c>
      <c r="Q40">
        <f>SUM(I$36:I40)</f>
        <v>10546</v>
      </c>
      <c r="R40">
        <f t="shared" si="6"/>
        <v>10546</v>
      </c>
      <c r="T40" t="s">
        <v>12</v>
      </c>
      <c r="U40">
        <f t="shared" si="7"/>
        <v>-255</v>
      </c>
      <c r="V40">
        <f t="shared" si="7"/>
        <v>1779</v>
      </c>
      <c r="W40">
        <f t="shared" si="7"/>
        <v>-2705</v>
      </c>
      <c r="X40">
        <f t="shared" si="7"/>
        <v>-4106</v>
      </c>
      <c r="Y40">
        <f t="shared" si="7"/>
        <v>1693</v>
      </c>
      <c r="Z40">
        <f t="shared" si="7"/>
        <v>579</v>
      </c>
      <c r="AA40">
        <f t="shared" si="7"/>
        <v>0</v>
      </c>
    </row>
    <row r="41" spans="2:27">
      <c r="B41" t="s">
        <v>13</v>
      </c>
      <c r="C41">
        <v>8833</v>
      </c>
      <c r="D41">
        <v>9821</v>
      </c>
      <c r="E41">
        <v>7585</v>
      </c>
      <c r="F41">
        <v>7253</v>
      </c>
      <c r="G41">
        <v>10808</v>
      </c>
      <c r="H41">
        <v>10717</v>
      </c>
      <c r="I41">
        <v>8925</v>
      </c>
      <c r="K41">
        <f>SUM(C$36:C41)</f>
        <v>19124</v>
      </c>
      <c r="L41">
        <f>SUM(D$36:D41)</f>
        <v>22146</v>
      </c>
      <c r="M41">
        <f>SUM(E$36:E41)</f>
        <v>15426</v>
      </c>
      <c r="N41">
        <f>SUM(F$36:F41)</f>
        <v>13693</v>
      </c>
      <c r="O41">
        <f>SUM(G$36:G41)</f>
        <v>23047</v>
      </c>
      <c r="P41">
        <f>SUM(H$36:H41)</f>
        <v>21842</v>
      </c>
      <c r="Q41">
        <f>SUM(I$36:I41)</f>
        <v>19471</v>
      </c>
      <c r="R41">
        <f t="shared" si="6"/>
        <v>19471</v>
      </c>
      <c r="T41" t="s">
        <v>13</v>
      </c>
      <c r="U41">
        <f t="shared" si="7"/>
        <v>-347</v>
      </c>
      <c r="V41">
        <f t="shared" si="7"/>
        <v>2675</v>
      </c>
      <c r="W41">
        <f t="shared" si="7"/>
        <v>-4045</v>
      </c>
      <c r="X41">
        <f t="shared" si="7"/>
        <v>-5778</v>
      </c>
      <c r="Y41">
        <f t="shared" si="7"/>
        <v>3576</v>
      </c>
      <c r="Z41">
        <f t="shared" si="7"/>
        <v>2371</v>
      </c>
      <c r="AA41">
        <f t="shared" si="7"/>
        <v>0</v>
      </c>
    </row>
    <row r="42" spans="2:27">
      <c r="B42" t="s">
        <v>14</v>
      </c>
      <c r="D42">
        <v>9081</v>
      </c>
      <c r="E42">
        <v>8493</v>
      </c>
      <c r="F42">
        <v>6240</v>
      </c>
      <c r="G42">
        <v>6699</v>
      </c>
      <c r="H42">
        <v>7224</v>
      </c>
      <c r="I42">
        <v>9932</v>
      </c>
      <c r="L42">
        <f>SUM(D$36:D42)</f>
        <v>31227</v>
      </c>
      <c r="M42">
        <f>SUM(E$36:E42)</f>
        <v>23919</v>
      </c>
      <c r="N42">
        <f>SUM(F$36:F42)</f>
        <v>19933</v>
      </c>
      <c r="O42">
        <f>SUM(G$36:G42)</f>
        <v>29746</v>
      </c>
      <c r="P42">
        <f>SUM(H$36:H42)</f>
        <v>29066</v>
      </c>
      <c r="Q42">
        <f>SUM(I$36:I42)</f>
        <v>29403</v>
      </c>
      <c r="R42">
        <f t="shared" si="6"/>
        <v>29066</v>
      </c>
      <c r="T42" t="s">
        <v>14</v>
      </c>
      <c r="V42">
        <f t="shared" si="7"/>
        <v>2161</v>
      </c>
      <c r="W42">
        <f t="shared" si="7"/>
        <v>-5147</v>
      </c>
      <c r="X42">
        <f t="shared" si="7"/>
        <v>-9133</v>
      </c>
      <c r="Y42">
        <f t="shared" si="7"/>
        <v>680</v>
      </c>
      <c r="Z42">
        <f t="shared" si="7"/>
        <v>0</v>
      </c>
      <c r="AA42">
        <f t="shared" si="7"/>
        <v>337</v>
      </c>
    </row>
    <row r="43" spans="2:27">
      <c r="B43" t="s">
        <v>15</v>
      </c>
      <c r="D43">
        <v>8354</v>
      </c>
      <c r="E43">
        <v>8664</v>
      </c>
      <c r="F43">
        <v>10084</v>
      </c>
      <c r="G43">
        <v>9151</v>
      </c>
      <c r="H43">
        <v>10638</v>
      </c>
      <c r="I43">
        <v>7325</v>
      </c>
      <c r="L43">
        <f>SUM(D$36:D43)</f>
        <v>39581</v>
      </c>
      <c r="M43">
        <f>SUM(E$36:E43)</f>
        <v>32583</v>
      </c>
      <c r="N43">
        <f>SUM(F$36:F43)</f>
        <v>30017</v>
      </c>
      <c r="O43">
        <f>SUM(G$36:G43)</f>
        <v>38897</v>
      </c>
      <c r="P43">
        <f>SUM(H$36:H43)</f>
        <v>39704</v>
      </c>
      <c r="Q43">
        <f>SUM(I$36:I43)</f>
        <v>36728</v>
      </c>
      <c r="R43">
        <f t="shared" si="6"/>
        <v>36728</v>
      </c>
      <c r="T43" t="s">
        <v>15</v>
      </c>
      <c r="V43">
        <f t="shared" si="7"/>
        <v>2853</v>
      </c>
      <c r="W43">
        <f t="shared" si="7"/>
        <v>-4145</v>
      </c>
      <c r="X43">
        <f t="shared" si="7"/>
        <v>-6711</v>
      </c>
      <c r="Y43">
        <f t="shared" si="7"/>
        <v>2169</v>
      </c>
      <c r="Z43">
        <f t="shared" si="7"/>
        <v>2976</v>
      </c>
      <c r="AA43">
        <f t="shared" si="7"/>
        <v>0</v>
      </c>
    </row>
    <row r="44" spans="2:27">
      <c r="B44" t="s">
        <v>16</v>
      </c>
      <c r="D44">
        <v>8517</v>
      </c>
      <c r="E44">
        <v>7649</v>
      </c>
      <c r="F44">
        <v>8629</v>
      </c>
      <c r="G44">
        <v>8876</v>
      </c>
      <c r="H44">
        <v>9068</v>
      </c>
      <c r="I44">
        <v>9610</v>
      </c>
      <c r="L44">
        <f>SUM(D$36:D44)</f>
        <v>48098</v>
      </c>
      <c r="M44">
        <f>SUM(E$36:E44)</f>
        <v>40232</v>
      </c>
      <c r="N44">
        <f>SUM(F$36:F44)</f>
        <v>38646</v>
      </c>
      <c r="O44">
        <f>SUM(G$36:G44)</f>
        <v>47773</v>
      </c>
      <c r="P44">
        <f>SUM(H$36:H44)</f>
        <v>48772</v>
      </c>
      <c r="Q44">
        <f>SUM(I$36:I44)</f>
        <v>46338</v>
      </c>
      <c r="R44">
        <f t="shared" si="6"/>
        <v>46338</v>
      </c>
      <c r="T44" t="s">
        <v>16</v>
      </c>
      <c r="V44">
        <f t="shared" si="7"/>
        <v>1760</v>
      </c>
      <c r="W44">
        <f t="shared" si="7"/>
        <v>-6106</v>
      </c>
      <c r="X44">
        <f t="shared" si="7"/>
        <v>-7692</v>
      </c>
      <c r="Y44">
        <f t="shared" si="7"/>
        <v>1435</v>
      </c>
      <c r="Z44">
        <f t="shared" si="7"/>
        <v>2434</v>
      </c>
      <c r="AA44">
        <f t="shared" si="7"/>
        <v>0</v>
      </c>
    </row>
    <row r="45" spans="2:27">
      <c r="B45" t="s">
        <v>17</v>
      </c>
      <c r="D45">
        <v>3634</v>
      </c>
      <c r="E45">
        <v>3695</v>
      </c>
      <c r="F45">
        <v>4561</v>
      </c>
      <c r="G45">
        <v>4030</v>
      </c>
      <c r="H45">
        <v>2780</v>
      </c>
      <c r="I45">
        <v>3117</v>
      </c>
      <c r="L45">
        <f>SUM(D$36:D45)</f>
        <v>51732</v>
      </c>
      <c r="M45">
        <f>SUM(E$36:E45)</f>
        <v>43927</v>
      </c>
      <c r="N45">
        <f>SUM(F$36:F45)</f>
        <v>43207</v>
      </c>
      <c r="O45">
        <f>SUM(G$36:G45)</f>
        <v>51803</v>
      </c>
      <c r="P45">
        <f>SUM(H$36:H45)</f>
        <v>51552</v>
      </c>
      <c r="Q45">
        <f>SUM(I$36:I45)</f>
        <v>49455</v>
      </c>
      <c r="R45">
        <f t="shared" si="6"/>
        <v>49455</v>
      </c>
      <c r="T45" t="s">
        <v>17</v>
      </c>
      <c r="V45">
        <f t="shared" si="7"/>
        <v>2277</v>
      </c>
      <c r="W45">
        <f t="shared" si="7"/>
        <v>-5528</v>
      </c>
      <c r="X45">
        <f t="shared" si="7"/>
        <v>-6248</v>
      </c>
      <c r="Y45">
        <f t="shared" si="7"/>
        <v>2348</v>
      </c>
      <c r="Z45">
        <f t="shared" si="7"/>
        <v>2097</v>
      </c>
      <c r="AA45">
        <f t="shared" si="7"/>
        <v>0</v>
      </c>
    </row>
    <row r="46" spans="2:27">
      <c r="B46" t="s">
        <v>18</v>
      </c>
      <c r="D46">
        <v>1870</v>
      </c>
      <c r="E46">
        <v>1756</v>
      </c>
      <c r="F46">
        <v>1068</v>
      </c>
      <c r="G46">
        <v>1947</v>
      </c>
      <c r="H46">
        <v>1609</v>
      </c>
      <c r="I46">
        <v>1866</v>
      </c>
      <c r="L46">
        <f>SUM(D$36:D46)</f>
        <v>53602</v>
      </c>
      <c r="M46">
        <f>SUM(E$36:E46)</f>
        <v>45683</v>
      </c>
      <c r="N46">
        <f>SUM(F$36:F46)</f>
        <v>44275</v>
      </c>
      <c r="O46">
        <f>SUM(G$36:G46)</f>
        <v>53750</v>
      </c>
      <c r="P46">
        <f>SUM(H$36:H46)</f>
        <v>53161</v>
      </c>
      <c r="Q46">
        <f>SUM(I$36:I46)</f>
        <v>51321</v>
      </c>
      <c r="R46">
        <f t="shared" si="6"/>
        <v>51321</v>
      </c>
      <c r="T46" t="s">
        <v>18</v>
      </c>
      <c r="V46">
        <f t="shared" si="7"/>
        <v>2281</v>
      </c>
      <c r="W46">
        <f t="shared" si="7"/>
        <v>-5638</v>
      </c>
      <c r="X46">
        <f t="shared" si="7"/>
        <v>-7046</v>
      </c>
      <c r="Y46">
        <f t="shared" si="7"/>
        <v>2429</v>
      </c>
      <c r="Z46">
        <f t="shared" si="7"/>
        <v>1840</v>
      </c>
      <c r="AA46">
        <f t="shared" si="7"/>
        <v>0</v>
      </c>
    </row>
    <row r="47" spans="2:27">
      <c r="B47" t="s">
        <v>19</v>
      </c>
      <c r="D47">
        <v>1218</v>
      </c>
      <c r="E47">
        <v>1095</v>
      </c>
      <c r="F47">
        <v>1140</v>
      </c>
      <c r="G47">
        <v>1120</v>
      </c>
      <c r="H47">
        <v>1309</v>
      </c>
      <c r="I47">
        <v>1246</v>
      </c>
      <c r="L47">
        <f>SUM(D$36:D47)</f>
        <v>54820</v>
      </c>
      <c r="M47">
        <f>SUM(E$36:E47)</f>
        <v>46778</v>
      </c>
      <c r="N47">
        <f>SUM(F$36:F47)</f>
        <v>45415</v>
      </c>
      <c r="O47">
        <f>SUM(G$36:G47)</f>
        <v>54870</v>
      </c>
      <c r="P47">
        <f>SUM(H$36:H47)</f>
        <v>54470</v>
      </c>
      <c r="Q47">
        <f>SUM(I$36:I47)</f>
        <v>52567</v>
      </c>
      <c r="R47">
        <f t="shared" si="6"/>
        <v>52567</v>
      </c>
      <c r="T47" t="s">
        <v>19</v>
      </c>
      <c r="V47">
        <f t="shared" si="7"/>
        <v>2253</v>
      </c>
      <c r="W47">
        <f t="shared" si="7"/>
        <v>-5789</v>
      </c>
      <c r="X47">
        <f t="shared" si="7"/>
        <v>-7152</v>
      </c>
      <c r="Y47">
        <f t="shared" si="7"/>
        <v>2303</v>
      </c>
      <c r="Z47">
        <f t="shared" si="7"/>
        <v>1903</v>
      </c>
      <c r="AA47">
        <f t="shared" si="7"/>
        <v>0</v>
      </c>
    </row>
    <row r="51" spans="2:5">
      <c r="B51" t="s">
        <v>106</v>
      </c>
      <c r="C51" t="s">
        <v>115</v>
      </c>
      <c r="D51" t="s">
        <v>116</v>
      </c>
      <c r="E51" t="s">
        <v>103</v>
      </c>
    </row>
    <row r="52" spans="2:5">
      <c r="B52" t="s">
        <v>117</v>
      </c>
      <c r="C52">
        <v>840</v>
      </c>
      <c r="D52">
        <v>8575</v>
      </c>
      <c r="E52">
        <v>11034</v>
      </c>
    </row>
    <row r="53" spans="2:5">
      <c r="B53" t="s">
        <v>118</v>
      </c>
      <c r="C53">
        <v>2307</v>
      </c>
      <c r="D53">
        <v>7703</v>
      </c>
      <c r="E53">
        <v>10388</v>
      </c>
    </row>
    <row r="54" spans="2:5">
      <c r="B54" t="s">
        <v>119</v>
      </c>
      <c r="C54">
        <v>1377</v>
      </c>
      <c r="D54">
        <v>8399</v>
      </c>
      <c r="E54">
        <v>10695</v>
      </c>
    </row>
    <row r="55" spans="2:5">
      <c r="B55" t="s">
        <v>120</v>
      </c>
      <c r="C55">
        <v>3589</v>
      </c>
      <c r="D55">
        <v>8097</v>
      </c>
      <c r="E55">
        <v>9963</v>
      </c>
    </row>
    <row r="56" spans="2:5">
      <c r="B56" t="s">
        <v>121</v>
      </c>
      <c r="C56">
        <v>4212</v>
      </c>
      <c r="D56">
        <v>8908</v>
      </c>
      <c r="E56">
        <v>9236</v>
      </c>
    </row>
    <row r="57" spans="2:5">
      <c r="B57" t="s">
        <v>122</v>
      </c>
      <c r="C57">
        <v>9821</v>
      </c>
      <c r="D57">
        <v>9229</v>
      </c>
      <c r="E57">
        <v>8748</v>
      </c>
    </row>
    <row r="58" spans="2:5">
      <c r="B58" t="s">
        <v>123</v>
      </c>
      <c r="C58">
        <v>9081</v>
      </c>
      <c r="D58">
        <v>9180</v>
      </c>
      <c r="E58">
        <v>9219</v>
      </c>
    </row>
    <row r="59" spans="2:5">
      <c r="B59" t="s">
        <v>124</v>
      </c>
      <c r="C59">
        <v>8354</v>
      </c>
      <c r="D59">
        <v>8945</v>
      </c>
      <c r="E59">
        <v>9477</v>
      </c>
    </row>
    <row r="60" spans="2:5">
      <c r="B60" t="s">
        <v>125</v>
      </c>
      <c r="C60">
        <v>8517</v>
      </c>
      <c r="D60">
        <v>8762</v>
      </c>
      <c r="E60">
        <v>9564</v>
      </c>
    </row>
    <row r="61" spans="2:5">
      <c r="B61" t="s">
        <v>126</v>
      </c>
      <c r="C61">
        <v>3634</v>
      </c>
      <c r="D61">
        <v>8345</v>
      </c>
      <c r="E61">
        <v>10232</v>
      </c>
    </row>
    <row r="62" spans="2:5">
      <c r="B62" t="s">
        <v>127</v>
      </c>
      <c r="C62">
        <v>1870</v>
      </c>
      <c r="D62">
        <v>7614</v>
      </c>
      <c r="E62">
        <v>9491</v>
      </c>
    </row>
    <row r="63" spans="2:5">
      <c r="B63" t="s">
        <v>128</v>
      </c>
      <c r="C63">
        <v>1218</v>
      </c>
      <c r="D63">
        <v>7542</v>
      </c>
      <c r="E63">
        <v>12172</v>
      </c>
    </row>
    <row r="64" spans="2:5">
      <c r="B64" t="s">
        <v>129</v>
      </c>
      <c r="C64">
        <v>758</v>
      </c>
      <c r="D64">
        <v>7601</v>
      </c>
      <c r="E64">
        <v>11368</v>
      </c>
    </row>
    <row r="65" spans="2:5">
      <c r="B65" t="s">
        <v>130</v>
      </c>
      <c r="C65">
        <v>1107</v>
      </c>
      <c r="D65">
        <v>6683</v>
      </c>
      <c r="E65">
        <v>9095</v>
      </c>
    </row>
    <row r="66" spans="2:5">
      <c r="B66" t="s">
        <v>131</v>
      </c>
      <c r="C66">
        <v>1671</v>
      </c>
      <c r="D66">
        <v>7727</v>
      </c>
      <c r="E66">
        <v>9790</v>
      </c>
    </row>
  </sheetData>
  <hyperlinks>
    <hyperlink ref="A1" location="home!A1" display="home" xr:uid="{CF05F96A-A730-4F50-8FCA-FB7C485AAA6A}"/>
    <hyperlink ref="B31" r:id="rId1" xr:uid="{8B547ABC-3E27-4FFD-A9FB-ED4F3FBA9144}"/>
  </hyperlink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821-8DE5-4D1F-862B-62025F1E7A75}">
  <dimension ref="A1:AD32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3996</v>
      </c>
      <c r="D2">
        <v>4398</v>
      </c>
      <c r="E2">
        <v>4665</v>
      </c>
      <c r="F2">
        <v>4990</v>
      </c>
      <c r="G2">
        <v>4781</v>
      </c>
      <c r="H2">
        <v>4791</v>
      </c>
      <c r="I2">
        <v>4791</v>
      </c>
      <c r="K2">
        <f>SUM(C$2:C2)</f>
        <v>3996</v>
      </c>
      <c r="L2">
        <f>SUM(D$2:D2)</f>
        <v>4398</v>
      </c>
      <c r="M2">
        <f>SUM(E$2:E2)</f>
        <v>4665</v>
      </c>
      <c r="N2">
        <f>SUM(F$2:F2)</f>
        <v>4990</v>
      </c>
      <c r="O2">
        <f>SUM(G$2:G2)</f>
        <v>4781</v>
      </c>
      <c r="P2">
        <f>SUM(H$2:H2)</f>
        <v>4791</v>
      </c>
      <c r="Q2">
        <f>SUM(I$2:I2)</f>
        <v>4791</v>
      </c>
      <c r="R2">
        <f>MEDIAN(M2:Q2)</f>
        <v>4791</v>
      </c>
      <c r="T2" t="s">
        <v>8</v>
      </c>
      <c r="U2">
        <f t="shared" ref="U2:AA13" si="0">K2-$R2</f>
        <v>-795</v>
      </c>
      <c r="V2">
        <f t="shared" si="0"/>
        <v>-393</v>
      </c>
      <c r="W2">
        <f t="shared" si="0"/>
        <v>-126</v>
      </c>
      <c r="X2">
        <f t="shared" si="0"/>
        <v>199</v>
      </c>
      <c r="Y2">
        <f t="shared" si="0"/>
        <v>-10</v>
      </c>
      <c r="Z2">
        <f t="shared" si="0"/>
        <v>0</v>
      </c>
      <c r="AA2">
        <f t="shared" si="0"/>
        <v>0</v>
      </c>
      <c r="AC2">
        <f>MEDIAN($E2:$I2)</f>
        <v>4791</v>
      </c>
      <c r="AD2">
        <f>MEDIAN(F2:I2)</f>
        <v>4791</v>
      </c>
    </row>
    <row r="3" spans="1:30">
      <c r="B3" t="s">
        <v>9</v>
      </c>
      <c r="C3">
        <v>3765</v>
      </c>
      <c r="D3">
        <v>4019</v>
      </c>
      <c r="E3">
        <v>4403</v>
      </c>
      <c r="F3">
        <v>4256</v>
      </c>
      <c r="G3">
        <v>4216</v>
      </c>
      <c r="H3">
        <v>4313</v>
      </c>
      <c r="I3">
        <v>4509</v>
      </c>
      <c r="K3">
        <f>SUM(C$2:C3)</f>
        <v>7761</v>
      </c>
      <c r="L3">
        <f>SUM(D$2:D3)</f>
        <v>8417</v>
      </c>
      <c r="M3">
        <f>SUM(E$2:E3)</f>
        <v>9068</v>
      </c>
      <c r="N3">
        <f>SUM(F$2:F3)</f>
        <v>9246</v>
      </c>
      <c r="O3">
        <f>SUM(G$2:G3)</f>
        <v>8997</v>
      </c>
      <c r="P3">
        <f>SUM(H$2:H3)</f>
        <v>9104</v>
      </c>
      <c r="Q3">
        <f>SUM(I$2:I3)</f>
        <v>9300</v>
      </c>
      <c r="R3">
        <f t="shared" ref="R3:R13" si="1">MEDIAN(M3:Q3)</f>
        <v>9104</v>
      </c>
      <c r="T3" t="s">
        <v>9</v>
      </c>
      <c r="U3">
        <f t="shared" si="0"/>
        <v>-1343</v>
      </c>
      <c r="V3">
        <f t="shared" si="0"/>
        <v>-687</v>
      </c>
      <c r="W3">
        <f t="shared" si="0"/>
        <v>-36</v>
      </c>
      <c r="X3">
        <f t="shared" si="0"/>
        <v>142</v>
      </c>
      <c r="Y3">
        <f t="shared" si="0"/>
        <v>-107</v>
      </c>
      <c r="Z3">
        <f t="shared" si="0"/>
        <v>0</v>
      </c>
      <c r="AA3">
        <f t="shared" si="0"/>
        <v>196</v>
      </c>
      <c r="AC3">
        <f t="shared" ref="AC3:AC13" si="2">MEDIAN($E3:$I3)</f>
        <v>4313</v>
      </c>
      <c r="AD3">
        <f t="shared" ref="AD3:AD13" si="3">MEDIAN(F3:I3)</f>
        <v>4284.5</v>
      </c>
    </row>
    <row r="4" spans="1:30">
      <c r="B4" t="s">
        <v>10</v>
      </c>
      <c r="C4">
        <v>4185</v>
      </c>
      <c r="D4">
        <v>4392</v>
      </c>
      <c r="E4">
        <v>4823</v>
      </c>
      <c r="F4">
        <v>4460</v>
      </c>
      <c r="G4">
        <v>4520</v>
      </c>
      <c r="H4">
        <v>4794</v>
      </c>
      <c r="I4">
        <v>4792</v>
      </c>
      <c r="K4">
        <f>SUM(C$2:C4)</f>
        <v>11946</v>
      </c>
      <c r="L4">
        <f>SUM(D$2:D4)</f>
        <v>12809</v>
      </c>
      <c r="M4">
        <f>SUM(E$2:E4)</f>
        <v>13891</v>
      </c>
      <c r="N4">
        <f>SUM(F$2:F4)</f>
        <v>13706</v>
      </c>
      <c r="O4">
        <f>SUM(G$2:G4)</f>
        <v>13517</v>
      </c>
      <c r="P4">
        <f>SUM(H$2:H4)</f>
        <v>13898</v>
      </c>
      <c r="Q4">
        <f>SUM(I$2:I4)</f>
        <v>14092</v>
      </c>
      <c r="R4">
        <f t="shared" si="1"/>
        <v>13891</v>
      </c>
      <c r="T4" t="s">
        <v>10</v>
      </c>
      <c r="U4">
        <f t="shared" si="0"/>
        <v>-1945</v>
      </c>
      <c r="V4">
        <f t="shared" si="0"/>
        <v>-1082</v>
      </c>
      <c r="W4">
        <f t="shared" si="0"/>
        <v>0</v>
      </c>
      <c r="X4">
        <f t="shared" si="0"/>
        <v>-185</v>
      </c>
      <c r="Y4">
        <f t="shared" si="0"/>
        <v>-374</v>
      </c>
      <c r="Z4">
        <f t="shared" si="0"/>
        <v>7</v>
      </c>
      <c r="AA4">
        <f t="shared" si="0"/>
        <v>201</v>
      </c>
      <c r="AC4">
        <f t="shared" si="2"/>
        <v>4792</v>
      </c>
      <c r="AD4">
        <f t="shared" si="3"/>
        <v>4656</v>
      </c>
    </row>
    <row r="5" spans="1:30">
      <c r="B5" t="s">
        <v>11</v>
      </c>
      <c r="C5">
        <v>3900</v>
      </c>
      <c r="D5">
        <v>4188</v>
      </c>
      <c r="E5">
        <v>4523</v>
      </c>
      <c r="F5">
        <v>4516</v>
      </c>
      <c r="G5">
        <v>4694</v>
      </c>
      <c r="H5">
        <v>4572</v>
      </c>
      <c r="I5">
        <v>4469</v>
      </c>
      <c r="K5">
        <f>SUM(C$2:C5)</f>
        <v>15846</v>
      </c>
      <c r="L5">
        <f>SUM(D$2:D5)</f>
        <v>16997</v>
      </c>
      <c r="M5">
        <f>SUM(E$2:E5)</f>
        <v>18414</v>
      </c>
      <c r="N5">
        <f>SUM(F$2:F5)</f>
        <v>18222</v>
      </c>
      <c r="O5">
        <f>SUM(G$2:G5)</f>
        <v>18211</v>
      </c>
      <c r="P5">
        <f>SUM(H$2:H5)</f>
        <v>18470</v>
      </c>
      <c r="Q5">
        <f>SUM(I$2:I5)</f>
        <v>18561</v>
      </c>
      <c r="R5">
        <f t="shared" si="1"/>
        <v>18414</v>
      </c>
      <c r="T5" t="s">
        <v>11</v>
      </c>
      <c r="U5">
        <f t="shared" si="0"/>
        <v>-2568</v>
      </c>
      <c r="V5">
        <f t="shared" si="0"/>
        <v>-1417</v>
      </c>
      <c r="W5">
        <f t="shared" si="0"/>
        <v>0</v>
      </c>
      <c r="X5">
        <f t="shared" si="0"/>
        <v>-192</v>
      </c>
      <c r="Y5">
        <f t="shared" si="0"/>
        <v>-203</v>
      </c>
      <c r="Z5">
        <f t="shared" si="0"/>
        <v>56</v>
      </c>
      <c r="AA5">
        <f t="shared" si="0"/>
        <v>147</v>
      </c>
      <c r="AC5">
        <f t="shared" si="2"/>
        <v>4523</v>
      </c>
      <c r="AD5">
        <f t="shared" si="3"/>
        <v>4544</v>
      </c>
    </row>
    <row r="6" spans="1:30">
      <c r="B6" t="s">
        <v>12</v>
      </c>
      <c r="C6">
        <v>4039</v>
      </c>
      <c r="D6">
        <v>4615</v>
      </c>
      <c r="E6">
        <v>4696</v>
      </c>
      <c r="F6">
        <v>4570</v>
      </c>
      <c r="G6">
        <v>4680</v>
      </c>
      <c r="H6">
        <v>4654</v>
      </c>
      <c r="I6">
        <v>4975</v>
      </c>
      <c r="K6">
        <f>SUM(C$2:C6)</f>
        <v>19885</v>
      </c>
      <c r="L6">
        <f>SUM(D$2:D6)</f>
        <v>21612</v>
      </c>
      <c r="M6">
        <f>SUM(E$2:E6)</f>
        <v>23110</v>
      </c>
      <c r="N6">
        <f>SUM(F$2:F6)</f>
        <v>22792</v>
      </c>
      <c r="O6">
        <f>SUM(G$2:G6)</f>
        <v>22891</v>
      </c>
      <c r="P6">
        <f>SUM(H$2:H6)</f>
        <v>23124</v>
      </c>
      <c r="Q6">
        <f>SUM(I$2:I6)</f>
        <v>23536</v>
      </c>
      <c r="R6">
        <f t="shared" si="1"/>
        <v>23110</v>
      </c>
      <c r="T6" t="s">
        <v>12</v>
      </c>
      <c r="U6">
        <f t="shared" si="0"/>
        <v>-3225</v>
      </c>
      <c r="V6">
        <f t="shared" si="0"/>
        <v>-1498</v>
      </c>
      <c r="W6">
        <f t="shared" si="0"/>
        <v>0</v>
      </c>
      <c r="X6">
        <f t="shared" si="0"/>
        <v>-318</v>
      </c>
      <c r="Y6">
        <f t="shared" si="0"/>
        <v>-219</v>
      </c>
      <c r="Z6">
        <f t="shared" si="0"/>
        <v>14</v>
      </c>
      <c r="AA6">
        <f t="shared" si="0"/>
        <v>426</v>
      </c>
      <c r="AC6">
        <f t="shared" si="2"/>
        <v>4680</v>
      </c>
      <c r="AD6">
        <f t="shared" si="3"/>
        <v>4667</v>
      </c>
    </row>
    <row r="7" spans="1:30">
      <c r="B7" t="s">
        <v>13</v>
      </c>
      <c r="C7">
        <v>4138</v>
      </c>
      <c r="D7">
        <v>4611</v>
      </c>
      <c r="E7">
        <v>4969</v>
      </c>
      <c r="F7">
        <v>4712</v>
      </c>
      <c r="G7">
        <v>4710</v>
      </c>
      <c r="H7">
        <v>4846</v>
      </c>
      <c r="I7">
        <v>4843</v>
      </c>
      <c r="K7">
        <f>SUM(C$2:C7)</f>
        <v>24023</v>
      </c>
      <c r="L7">
        <f>SUM(D$2:D7)</f>
        <v>26223</v>
      </c>
      <c r="M7">
        <f>SUM(E$2:E7)</f>
        <v>28079</v>
      </c>
      <c r="N7">
        <f>SUM(F$2:F7)</f>
        <v>27504</v>
      </c>
      <c r="O7">
        <f>SUM(G$2:G7)</f>
        <v>27601</v>
      </c>
      <c r="P7">
        <f>SUM(H$2:H7)</f>
        <v>27970</v>
      </c>
      <c r="Q7">
        <f>SUM(I$2:I7)</f>
        <v>28379</v>
      </c>
      <c r="R7">
        <f t="shared" si="1"/>
        <v>27970</v>
      </c>
      <c r="T7" t="s">
        <v>13</v>
      </c>
      <c r="U7">
        <f t="shared" si="0"/>
        <v>-3947</v>
      </c>
      <c r="V7">
        <f t="shared" si="0"/>
        <v>-1747</v>
      </c>
      <c r="W7">
        <f t="shared" si="0"/>
        <v>109</v>
      </c>
      <c r="X7">
        <f t="shared" si="0"/>
        <v>-466</v>
      </c>
      <c r="Y7">
        <f t="shared" si="0"/>
        <v>-369</v>
      </c>
      <c r="Z7">
        <f t="shared" si="0"/>
        <v>0</v>
      </c>
      <c r="AA7">
        <f t="shared" si="0"/>
        <v>409</v>
      </c>
      <c r="AC7">
        <f t="shared" si="2"/>
        <v>4843</v>
      </c>
      <c r="AD7">
        <f t="shared" si="3"/>
        <v>4777.5</v>
      </c>
    </row>
    <row r="8" spans="1:30">
      <c r="B8" t="s">
        <v>14</v>
      </c>
      <c r="D8">
        <v>4809</v>
      </c>
      <c r="E8">
        <v>4991</v>
      </c>
      <c r="F8">
        <v>5384</v>
      </c>
      <c r="G8">
        <v>5281</v>
      </c>
      <c r="H8">
        <v>5374</v>
      </c>
      <c r="I8">
        <v>5224</v>
      </c>
      <c r="L8">
        <f>SUM(D$2:D8)</f>
        <v>31032</v>
      </c>
      <c r="M8">
        <f>SUM(E$2:E8)</f>
        <v>33070</v>
      </c>
      <c r="N8">
        <f>SUM(F$2:F8)</f>
        <v>32888</v>
      </c>
      <c r="O8">
        <f>SUM(G$2:G8)</f>
        <v>32882</v>
      </c>
      <c r="P8">
        <f>SUM(H$2:H8)</f>
        <v>33344</v>
      </c>
      <c r="Q8">
        <f>SUM(I$2:I8)</f>
        <v>33603</v>
      </c>
      <c r="R8">
        <f t="shared" si="1"/>
        <v>33070</v>
      </c>
      <c r="T8" t="s">
        <v>14</v>
      </c>
      <c r="V8">
        <f t="shared" si="0"/>
        <v>-2038</v>
      </c>
      <c r="W8">
        <f t="shared" si="0"/>
        <v>0</v>
      </c>
      <c r="X8">
        <f t="shared" si="0"/>
        <v>-182</v>
      </c>
      <c r="Y8">
        <f t="shared" si="0"/>
        <v>-188</v>
      </c>
      <c r="Z8">
        <f t="shared" si="0"/>
        <v>274</v>
      </c>
      <c r="AA8">
        <f t="shared" si="0"/>
        <v>533</v>
      </c>
      <c r="AC8">
        <f t="shared" si="2"/>
        <v>5281</v>
      </c>
      <c r="AD8">
        <f t="shared" si="3"/>
        <v>5327.5</v>
      </c>
    </row>
    <row r="9" spans="1:30">
      <c r="B9" t="s">
        <v>15</v>
      </c>
      <c r="D9">
        <v>4671</v>
      </c>
      <c r="E9">
        <v>5026</v>
      </c>
      <c r="F9">
        <v>5049</v>
      </c>
      <c r="G9">
        <v>5240</v>
      </c>
      <c r="H9">
        <v>5261</v>
      </c>
      <c r="I9">
        <v>5287</v>
      </c>
      <c r="L9">
        <f>SUM(D$2:D9)</f>
        <v>35703</v>
      </c>
      <c r="M9">
        <f>SUM(E$2:E9)</f>
        <v>38096</v>
      </c>
      <c r="N9">
        <f>SUM(F$2:F9)</f>
        <v>37937</v>
      </c>
      <c r="O9">
        <f>SUM(G$2:G9)</f>
        <v>38122</v>
      </c>
      <c r="P9">
        <f>SUM(H$2:H9)</f>
        <v>38605</v>
      </c>
      <c r="Q9">
        <f>SUM(I$2:I9)</f>
        <v>38890</v>
      </c>
      <c r="R9">
        <f t="shared" si="1"/>
        <v>38122</v>
      </c>
      <c r="T9" t="s">
        <v>15</v>
      </c>
      <c r="V9">
        <f t="shared" si="0"/>
        <v>-2419</v>
      </c>
      <c r="W9">
        <f t="shared" si="0"/>
        <v>-26</v>
      </c>
      <c r="X9">
        <f t="shared" si="0"/>
        <v>-185</v>
      </c>
      <c r="Y9">
        <f t="shared" si="0"/>
        <v>0</v>
      </c>
      <c r="Z9">
        <f t="shared" si="0"/>
        <v>483</v>
      </c>
      <c r="AA9">
        <f t="shared" si="0"/>
        <v>768</v>
      </c>
      <c r="AC9">
        <f t="shared" si="2"/>
        <v>5240</v>
      </c>
      <c r="AD9">
        <f t="shared" si="3"/>
        <v>5250.5</v>
      </c>
    </row>
    <row r="10" spans="1:30">
      <c r="B10" t="s">
        <v>16</v>
      </c>
      <c r="D10">
        <v>4816</v>
      </c>
      <c r="E10">
        <v>4901</v>
      </c>
      <c r="F10">
        <v>5141</v>
      </c>
      <c r="G10">
        <v>5109</v>
      </c>
      <c r="H10">
        <v>5247</v>
      </c>
      <c r="I10">
        <v>5093</v>
      </c>
      <c r="L10">
        <f>SUM(D$2:D10)</f>
        <v>40519</v>
      </c>
      <c r="M10">
        <f>SUM(E$2:E10)</f>
        <v>42997</v>
      </c>
      <c r="N10">
        <f>SUM(F$2:F10)</f>
        <v>43078</v>
      </c>
      <c r="O10">
        <f>SUM(G$2:G10)</f>
        <v>43231</v>
      </c>
      <c r="P10">
        <f>SUM(H$2:H10)</f>
        <v>43852</v>
      </c>
      <c r="Q10">
        <f>SUM(I$2:I10)</f>
        <v>43983</v>
      </c>
      <c r="R10">
        <f t="shared" si="1"/>
        <v>43231</v>
      </c>
      <c r="T10" t="s">
        <v>16</v>
      </c>
      <c r="V10">
        <f t="shared" si="0"/>
        <v>-2712</v>
      </c>
      <c r="W10">
        <f t="shared" si="0"/>
        <v>-234</v>
      </c>
      <c r="X10">
        <f t="shared" si="0"/>
        <v>-153</v>
      </c>
      <c r="Y10">
        <f t="shared" si="0"/>
        <v>0</v>
      </c>
      <c r="Z10">
        <f t="shared" si="0"/>
        <v>621</v>
      </c>
      <c r="AA10">
        <f t="shared" si="0"/>
        <v>752</v>
      </c>
      <c r="AC10">
        <f t="shared" si="2"/>
        <v>5109</v>
      </c>
      <c r="AD10">
        <f t="shared" si="3"/>
        <v>5125</v>
      </c>
    </row>
    <row r="11" spans="1:30">
      <c r="B11" t="s">
        <v>17</v>
      </c>
      <c r="D11">
        <v>4284</v>
      </c>
      <c r="E11">
        <v>4688</v>
      </c>
      <c r="F11">
        <v>4721</v>
      </c>
      <c r="G11">
        <v>4837</v>
      </c>
      <c r="H11">
        <v>4793</v>
      </c>
      <c r="I11">
        <v>4828</v>
      </c>
      <c r="L11">
        <f>SUM(D$2:D11)</f>
        <v>44803</v>
      </c>
      <c r="M11">
        <f>SUM(E$2:E11)</f>
        <v>47685</v>
      </c>
      <c r="N11">
        <f>SUM(F$2:F11)</f>
        <v>47799</v>
      </c>
      <c r="O11">
        <f>SUM(G$2:G11)</f>
        <v>48068</v>
      </c>
      <c r="P11">
        <f>SUM(H$2:H11)</f>
        <v>48645</v>
      </c>
      <c r="Q11">
        <f>SUM(I$2:I11)</f>
        <v>48811</v>
      </c>
      <c r="R11">
        <f t="shared" si="1"/>
        <v>48068</v>
      </c>
      <c r="T11" t="s">
        <v>17</v>
      </c>
      <c r="V11">
        <f t="shared" si="0"/>
        <v>-3265</v>
      </c>
      <c r="W11">
        <f t="shared" si="0"/>
        <v>-383</v>
      </c>
      <c r="X11">
        <f t="shared" si="0"/>
        <v>-269</v>
      </c>
      <c r="Y11">
        <f t="shared" si="0"/>
        <v>0</v>
      </c>
      <c r="Z11">
        <f t="shared" si="0"/>
        <v>577</v>
      </c>
      <c r="AA11">
        <f t="shared" si="0"/>
        <v>743</v>
      </c>
      <c r="AC11">
        <f t="shared" si="2"/>
        <v>4793</v>
      </c>
      <c r="AD11">
        <f t="shared" si="3"/>
        <v>4810.5</v>
      </c>
    </row>
    <row r="12" spans="1:30">
      <c r="B12" t="s">
        <v>18</v>
      </c>
      <c r="D12">
        <v>3894</v>
      </c>
      <c r="E12">
        <v>4263</v>
      </c>
      <c r="F12">
        <v>4472</v>
      </c>
      <c r="G12">
        <v>4375</v>
      </c>
      <c r="H12">
        <v>4451</v>
      </c>
      <c r="I12">
        <v>4566</v>
      </c>
      <c r="L12">
        <f>SUM(D$2:D12)</f>
        <v>48697</v>
      </c>
      <c r="M12">
        <f>SUM(E$2:E12)</f>
        <v>51948</v>
      </c>
      <c r="N12">
        <f>SUM(F$2:F12)</f>
        <v>52271</v>
      </c>
      <c r="O12">
        <f>SUM(G$2:G12)</f>
        <v>52443</v>
      </c>
      <c r="P12">
        <f>SUM(H$2:H12)</f>
        <v>53096</v>
      </c>
      <c r="Q12">
        <f>SUM(I$2:I12)</f>
        <v>53377</v>
      </c>
      <c r="R12">
        <f t="shared" si="1"/>
        <v>52443</v>
      </c>
      <c r="T12" t="s">
        <v>18</v>
      </c>
      <c r="V12">
        <f t="shared" si="0"/>
        <v>-3746</v>
      </c>
      <c r="W12">
        <f t="shared" si="0"/>
        <v>-495</v>
      </c>
      <c r="X12">
        <f t="shared" si="0"/>
        <v>-172</v>
      </c>
      <c r="Y12">
        <f t="shared" si="0"/>
        <v>0</v>
      </c>
      <c r="Z12">
        <f t="shared" si="0"/>
        <v>653</v>
      </c>
      <c r="AA12">
        <f t="shared" si="0"/>
        <v>934</v>
      </c>
      <c r="AC12">
        <f t="shared" si="2"/>
        <v>4451</v>
      </c>
      <c r="AD12">
        <f t="shared" si="3"/>
        <v>4461.5</v>
      </c>
    </row>
    <row r="13" spans="1:30">
      <c r="B13" t="s">
        <v>19</v>
      </c>
      <c r="D13">
        <v>3971</v>
      </c>
      <c r="E13">
        <v>4617</v>
      </c>
      <c r="F13">
        <v>4379</v>
      </c>
      <c r="G13">
        <v>4611</v>
      </c>
      <c r="H13">
        <v>4543</v>
      </c>
      <c r="I13">
        <v>4592</v>
      </c>
      <c r="L13">
        <f>SUM(D$2:D13)</f>
        <v>52668</v>
      </c>
      <c r="M13">
        <f>SUM(E$2:E13)</f>
        <v>56565</v>
      </c>
      <c r="N13">
        <f>SUM(F$2:F13)</f>
        <v>56650</v>
      </c>
      <c r="O13">
        <f>SUM(G$2:G13)</f>
        <v>57054</v>
      </c>
      <c r="P13">
        <f>SUM(H$2:H13)</f>
        <v>57639</v>
      </c>
      <c r="Q13">
        <f>SUM(I$2:I13)</f>
        <v>57969</v>
      </c>
      <c r="R13">
        <f t="shared" si="1"/>
        <v>57054</v>
      </c>
      <c r="T13" t="s">
        <v>19</v>
      </c>
      <c r="V13">
        <f t="shared" si="0"/>
        <v>-4386</v>
      </c>
      <c r="W13">
        <f t="shared" si="0"/>
        <v>-489</v>
      </c>
      <c r="X13">
        <f t="shared" si="0"/>
        <v>-404</v>
      </c>
      <c r="Y13">
        <f t="shared" si="0"/>
        <v>0</v>
      </c>
      <c r="Z13">
        <f t="shared" si="0"/>
        <v>585</v>
      </c>
      <c r="AA13">
        <f t="shared" si="0"/>
        <v>915</v>
      </c>
      <c r="AC13">
        <f t="shared" si="2"/>
        <v>4592</v>
      </c>
      <c r="AD13">
        <f t="shared" si="3"/>
        <v>4567.5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5116</v>
      </c>
      <c r="D17">
        <v>5664</v>
      </c>
      <c r="E17">
        <v>9081</v>
      </c>
      <c r="F17">
        <v>4991</v>
      </c>
      <c r="G17">
        <v>5005</v>
      </c>
      <c r="H17">
        <v>5054</v>
      </c>
      <c r="I17">
        <v>6172</v>
      </c>
      <c r="K17">
        <f>SUM(C$17:C17)</f>
        <v>5116</v>
      </c>
      <c r="L17">
        <f>SUM(D$17:D17)</f>
        <v>5664</v>
      </c>
      <c r="M17">
        <f>SUM(E$17:E17)</f>
        <v>9081</v>
      </c>
      <c r="N17">
        <f>SUM(F$17:F17)</f>
        <v>4991</v>
      </c>
      <c r="O17">
        <f>SUM(G$17:G17)</f>
        <v>5005</v>
      </c>
      <c r="P17">
        <f>SUM(H$17:H17)</f>
        <v>5054</v>
      </c>
      <c r="Q17">
        <f>SUM(I$17:I17)</f>
        <v>6172</v>
      </c>
      <c r="R17">
        <f t="shared" ref="R17:R28" si="4">MEDIAN(M17:Q17)</f>
        <v>5054</v>
      </c>
      <c r="T17" t="s">
        <v>8</v>
      </c>
      <c r="U17">
        <f t="shared" ref="U17:AA28" si="5">K17-$R17</f>
        <v>62</v>
      </c>
      <c r="V17">
        <f t="shared" si="5"/>
        <v>610</v>
      </c>
      <c r="W17">
        <f t="shared" si="5"/>
        <v>4027</v>
      </c>
      <c r="X17">
        <f t="shared" si="5"/>
        <v>-63</v>
      </c>
      <c r="Y17">
        <f t="shared" si="5"/>
        <v>-49</v>
      </c>
      <c r="Z17">
        <f t="shared" si="5"/>
        <v>0</v>
      </c>
      <c r="AA17">
        <f t="shared" si="5"/>
        <v>1118</v>
      </c>
    </row>
    <row r="18" spans="2:27">
      <c r="B18" t="s">
        <v>9</v>
      </c>
      <c r="C18">
        <v>4292</v>
      </c>
      <c r="D18">
        <v>5191</v>
      </c>
      <c r="E18">
        <v>8040</v>
      </c>
      <c r="F18">
        <v>4690</v>
      </c>
      <c r="G18">
        <v>5117</v>
      </c>
      <c r="H18">
        <v>4843</v>
      </c>
      <c r="I18">
        <v>4853</v>
      </c>
      <c r="K18">
        <f>SUM(C$17:C18)</f>
        <v>9408</v>
      </c>
      <c r="L18">
        <f>SUM(D$17:D18)</f>
        <v>10855</v>
      </c>
      <c r="M18">
        <f>SUM(E$17:E18)</f>
        <v>17121</v>
      </c>
      <c r="N18">
        <f>SUM(F$17:F18)</f>
        <v>9681</v>
      </c>
      <c r="O18">
        <f>SUM(G$17:G18)</f>
        <v>10122</v>
      </c>
      <c r="P18">
        <f>SUM(H$17:H18)</f>
        <v>9897</v>
      </c>
      <c r="Q18">
        <f>SUM(I$17:I18)</f>
        <v>11025</v>
      </c>
      <c r="R18">
        <f t="shared" si="4"/>
        <v>10122</v>
      </c>
      <c r="T18" t="s">
        <v>9</v>
      </c>
      <c r="U18">
        <f t="shared" si="5"/>
        <v>-714</v>
      </c>
      <c r="V18">
        <f t="shared" si="5"/>
        <v>733</v>
      </c>
      <c r="W18">
        <f t="shared" si="5"/>
        <v>6999</v>
      </c>
      <c r="X18">
        <f t="shared" si="5"/>
        <v>-441</v>
      </c>
      <c r="Y18">
        <f t="shared" si="5"/>
        <v>0</v>
      </c>
      <c r="Z18">
        <f t="shared" si="5"/>
        <v>-225</v>
      </c>
      <c r="AA18">
        <f t="shared" si="5"/>
        <v>903</v>
      </c>
    </row>
    <row r="19" spans="2:27">
      <c r="B19" t="s">
        <v>10</v>
      </c>
      <c r="C19">
        <v>4912</v>
      </c>
      <c r="D19">
        <v>5951</v>
      </c>
      <c r="E19">
        <v>7594</v>
      </c>
      <c r="F19">
        <v>4995</v>
      </c>
      <c r="G19">
        <v>4912</v>
      </c>
      <c r="H19">
        <v>5406</v>
      </c>
      <c r="I19">
        <v>4639</v>
      </c>
      <c r="K19">
        <f>SUM(C$17:C19)</f>
        <v>14320</v>
      </c>
      <c r="L19">
        <f>SUM(D$17:D19)</f>
        <v>16806</v>
      </c>
      <c r="M19">
        <f>SUM(E$17:E19)</f>
        <v>24715</v>
      </c>
      <c r="N19">
        <f>SUM(F$17:F19)</f>
        <v>14676</v>
      </c>
      <c r="O19">
        <f>SUM(G$17:G19)</f>
        <v>15034</v>
      </c>
      <c r="P19">
        <f>SUM(H$17:H19)</f>
        <v>15303</v>
      </c>
      <c r="Q19">
        <f>SUM(I$17:I19)</f>
        <v>15664</v>
      </c>
      <c r="R19">
        <f t="shared" si="4"/>
        <v>15303</v>
      </c>
      <c r="T19" t="s">
        <v>10</v>
      </c>
      <c r="U19">
        <f t="shared" si="5"/>
        <v>-983</v>
      </c>
      <c r="V19">
        <f t="shared" si="5"/>
        <v>1503</v>
      </c>
      <c r="W19">
        <f t="shared" si="5"/>
        <v>9412</v>
      </c>
      <c r="X19">
        <f t="shared" si="5"/>
        <v>-627</v>
      </c>
      <c r="Y19">
        <f t="shared" si="5"/>
        <v>-269</v>
      </c>
      <c r="Z19">
        <f t="shared" si="5"/>
        <v>0</v>
      </c>
      <c r="AA19">
        <f t="shared" si="5"/>
        <v>361</v>
      </c>
    </row>
    <row r="20" spans="2:27">
      <c r="B20" t="s">
        <v>11</v>
      </c>
      <c r="C20">
        <v>4303</v>
      </c>
      <c r="D20">
        <v>4851</v>
      </c>
      <c r="E20">
        <v>5512</v>
      </c>
      <c r="F20">
        <v>4282</v>
      </c>
      <c r="G20">
        <v>4381</v>
      </c>
      <c r="H20">
        <v>4260</v>
      </c>
      <c r="I20">
        <v>4324</v>
      </c>
      <c r="K20">
        <f>SUM(C$17:C20)</f>
        <v>18623</v>
      </c>
      <c r="L20">
        <f>SUM(D$17:D20)</f>
        <v>21657</v>
      </c>
      <c r="M20">
        <f>SUM(E$17:E20)</f>
        <v>30227</v>
      </c>
      <c r="N20">
        <f>SUM(F$17:F20)</f>
        <v>18958</v>
      </c>
      <c r="O20">
        <f>SUM(G$17:G20)</f>
        <v>19415</v>
      </c>
      <c r="P20">
        <f>SUM(H$17:H20)</f>
        <v>19563</v>
      </c>
      <c r="Q20">
        <f>SUM(I$17:I20)</f>
        <v>19988</v>
      </c>
      <c r="R20">
        <f t="shared" si="4"/>
        <v>19563</v>
      </c>
      <c r="T20" t="s">
        <v>11</v>
      </c>
      <c r="U20">
        <f t="shared" si="5"/>
        <v>-940</v>
      </c>
      <c r="V20">
        <f t="shared" si="5"/>
        <v>2094</v>
      </c>
      <c r="W20">
        <f t="shared" si="5"/>
        <v>10664</v>
      </c>
      <c r="X20">
        <f t="shared" si="5"/>
        <v>-605</v>
      </c>
      <c r="Y20">
        <f t="shared" si="5"/>
        <v>-148</v>
      </c>
      <c r="Z20">
        <f t="shared" si="5"/>
        <v>0</v>
      </c>
      <c r="AA20">
        <f t="shared" si="5"/>
        <v>425</v>
      </c>
    </row>
    <row r="21" spans="2:27">
      <c r="B21" t="s">
        <v>12</v>
      </c>
      <c r="C21">
        <v>4145</v>
      </c>
      <c r="D21">
        <v>4483</v>
      </c>
      <c r="E21">
        <v>4682</v>
      </c>
      <c r="F21">
        <v>4229</v>
      </c>
      <c r="G21">
        <v>4182</v>
      </c>
      <c r="H21">
        <v>4304</v>
      </c>
      <c r="I21">
        <v>4138</v>
      </c>
      <c r="K21">
        <f>SUM(C$17:C21)</f>
        <v>22768</v>
      </c>
      <c r="L21">
        <f>SUM(D$17:D21)</f>
        <v>26140</v>
      </c>
      <c r="M21">
        <f>SUM(E$17:E21)</f>
        <v>34909</v>
      </c>
      <c r="N21">
        <f>SUM(F$17:F21)</f>
        <v>23187</v>
      </c>
      <c r="O21">
        <f>SUM(G$17:G21)</f>
        <v>23597</v>
      </c>
      <c r="P21">
        <f>SUM(H$17:H21)</f>
        <v>23867</v>
      </c>
      <c r="Q21">
        <f>SUM(I$17:I21)</f>
        <v>24126</v>
      </c>
      <c r="R21">
        <f t="shared" si="4"/>
        <v>23867</v>
      </c>
      <c r="T21" t="s">
        <v>12</v>
      </c>
      <c r="U21">
        <f t="shared" si="5"/>
        <v>-1099</v>
      </c>
      <c r="V21">
        <f t="shared" si="5"/>
        <v>2273</v>
      </c>
      <c r="W21">
        <f t="shared" si="5"/>
        <v>11042</v>
      </c>
      <c r="X21">
        <f t="shared" si="5"/>
        <v>-680</v>
      </c>
      <c r="Y21">
        <f t="shared" si="5"/>
        <v>-270</v>
      </c>
      <c r="Z21">
        <f t="shared" si="5"/>
        <v>0</v>
      </c>
      <c r="AA21">
        <f t="shared" si="5"/>
        <v>259</v>
      </c>
    </row>
    <row r="22" spans="2:27">
      <c r="B22" t="s">
        <v>13</v>
      </c>
      <c r="C22">
        <v>4042</v>
      </c>
      <c r="D22">
        <v>4413</v>
      </c>
      <c r="E22">
        <v>4450</v>
      </c>
      <c r="F22">
        <v>4057</v>
      </c>
      <c r="G22">
        <v>4203</v>
      </c>
      <c r="H22">
        <v>4002</v>
      </c>
      <c r="I22">
        <v>3941</v>
      </c>
      <c r="K22">
        <f>SUM(C$17:C22)</f>
        <v>26810</v>
      </c>
      <c r="L22">
        <f>SUM(D$17:D22)</f>
        <v>30553</v>
      </c>
      <c r="M22">
        <f>SUM(E$17:E22)</f>
        <v>39359</v>
      </c>
      <c r="N22">
        <f>SUM(F$17:F22)</f>
        <v>27244</v>
      </c>
      <c r="O22">
        <f>SUM(G$17:G22)</f>
        <v>27800</v>
      </c>
      <c r="P22">
        <f>SUM(H$17:H22)</f>
        <v>27869</v>
      </c>
      <c r="Q22">
        <f>SUM(I$17:I22)</f>
        <v>28067</v>
      </c>
      <c r="R22">
        <f t="shared" si="4"/>
        <v>27869</v>
      </c>
      <c r="T22" t="s">
        <v>13</v>
      </c>
      <c r="U22">
        <f t="shared" si="5"/>
        <v>-1059</v>
      </c>
      <c r="V22">
        <f t="shared" si="5"/>
        <v>2684</v>
      </c>
      <c r="W22">
        <f t="shared" si="5"/>
        <v>11490</v>
      </c>
      <c r="X22">
        <f t="shared" si="5"/>
        <v>-625</v>
      </c>
      <c r="Y22">
        <f t="shared" si="5"/>
        <v>-69</v>
      </c>
      <c r="Z22">
        <f t="shared" si="5"/>
        <v>0</v>
      </c>
      <c r="AA22">
        <f t="shared" si="5"/>
        <v>198</v>
      </c>
    </row>
    <row r="23" spans="2:27">
      <c r="B23" t="s">
        <v>14</v>
      </c>
      <c r="D23">
        <v>4694</v>
      </c>
      <c r="E23">
        <v>4298</v>
      </c>
      <c r="F23">
        <v>4276</v>
      </c>
      <c r="G23">
        <v>4178</v>
      </c>
      <c r="H23">
        <v>4411</v>
      </c>
      <c r="I23">
        <v>4114</v>
      </c>
      <c r="L23">
        <f>SUM(D$17:D23)</f>
        <v>35247</v>
      </c>
      <c r="M23">
        <f>SUM(E$17:E23)</f>
        <v>43657</v>
      </c>
      <c r="N23">
        <f>SUM(F$17:F23)</f>
        <v>31520</v>
      </c>
      <c r="O23">
        <f>SUM(G$17:G23)</f>
        <v>31978</v>
      </c>
      <c r="P23">
        <f>SUM(H$17:H23)</f>
        <v>32280</v>
      </c>
      <c r="Q23">
        <f>SUM(I$17:I23)</f>
        <v>32181</v>
      </c>
      <c r="R23">
        <f t="shared" si="4"/>
        <v>32181</v>
      </c>
      <c r="T23" t="s">
        <v>14</v>
      </c>
      <c r="V23">
        <f t="shared" si="5"/>
        <v>3066</v>
      </c>
      <c r="W23">
        <f t="shared" si="5"/>
        <v>11476</v>
      </c>
      <c r="X23">
        <f t="shared" si="5"/>
        <v>-661</v>
      </c>
      <c r="Y23">
        <f t="shared" si="5"/>
        <v>-203</v>
      </c>
      <c r="Z23">
        <f t="shared" si="5"/>
        <v>99</v>
      </c>
      <c r="AA23">
        <f t="shared" si="5"/>
        <v>0</v>
      </c>
    </row>
    <row r="24" spans="2:27">
      <c r="B24" t="s">
        <v>15</v>
      </c>
      <c r="D24">
        <v>4775</v>
      </c>
      <c r="E24">
        <v>4280</v>
      </c>
      <c r="F24">
        <v>4436</v>
      </c>
      <c r="G24">
        <v>4159</v>
      </c>
      <c r="H24">
        <v>4347</v>
      </c>
      <c r="I24">
        <v>4347</v>
      </c>
      <c r="L24">
        <f>SUM(D$17:D24)</f>
        <v>40022</v>
      </c>
      <c r="M24">
        <f>SUM(E$17:E24)</f>
        <v>47937</v>
      </c>
      <c r="N24">
        <f>SUM(F$17:F24)</f>
        <v>35956</v>
      </c>
      <c r="O24">
        <f>SUM(G$17:G24)</f>
        <v>36137</v>
      </c>
      <c r="P24">
        <f>SUM(H$17:H24)</f>
        <v>36627</v>
      </c>
      <c r="Q24">
        <f>SUM(I$17:I24)</f>
        <v>36528</v>
      </c>
      <c r="R24">
        <f t="shared" si="4"/>
        <v>36528</v>
      </c>
      <c r="T24" t="s">
        <v>15</v>
      </c>
      <c r="V24">
        <f t="shared" si="5"/>
        <v>3494</v>
      </c>
      <c r="W24">
        <f t="shared" si="5"/>
        <v>11409</v>
      </c>
      <c r="X24">
        <f t="shared" si="5"/>
        <v>-572</v>
      </c>
      <c r="Y24">
        <f t="shared" si="5"/>
        <v>-391</v>
      </c>
      <c r="Z24">
        <f t="shared" si="5"/>
        <v>99</v>
      </c>
      <c r="AA24">
        <f t="shared" si="5"/>
        <v>0</v>
      </c>
    </row>
    <row r="25" spans="2:27">
      <c r="B25" t="s">
        <v>16</v>
      </c>
      <c r="D25">
        <v>4408</v>
      </c>
      <c r="E25">
        <v>4632</v>
      </c>
      <c r="F25">
        <v>4327</v>
      </c>
      <c r="G25">
        <v>4055</v>
      </c>
      <c r="H25">
        <v>4246</v>
      </c>
      <c r="I25">
        <v>4157</v>
      </c>
      <c r="L25">
        <f>SUM(D$17:D25)</f>
        <v>44430</v>
      </c>
      <c r="M25">
        <f>SUM(E$17:E25)</f>
        <v>52569</v>
      </c>
      <c r="N25">
        <f>SUM(F$17:F25)</f>
        <v>40283</v>
      </c>
      <c r="O25">
        <f>SUM(G$17:G25)</f>
        <v>40192</v>
      </c>
      <c r="P25">
        <f>SUM(H$17:H25)</f>
        <v>40873</v>
      </c>
      <c r="Q25">
        <f>SUM(I$17:I25)</f>
        <v>40685</v>
      </c>
      <c r="R25">
        <f t="shared" si="4"/>
        <v>40685</v>
      </c>
      <c r="T25" t="s">
        <v>16</v>
      </c>
      <c r="V25">
        <f t="shared" si="5"/>
        <v>3745</v>
      </c>
      <c r="W25">
        <f t="shared" si="5"/>
        <v>11884</v>
      </c>
      <c r="X25">
        <f t="shared" si="5"/>
        <v>-402</v>
      </c>
      <c r="Y25">
        <f t="shared" si="5"/>
        <v>-493</v>
      </c>
      <c r="Z25">
        <f t="shared" si="5"/>
        <v>188</v>
      </c>
      <c r="AA25">
        <f t="shared" si="5"/>
        <v>0</v>
      </c>
    </row>
    <row r="26" spans="2:27">
      <c r="B26" t="s">
        <v>17</v>
      </c>
      <c r="D26">
        <v>4878</v>
      </c>
      <c r="E26">
        <v>5673</v>
      </c>
      <c r="F26">
        <v>5389</v>
      </c>
      <c r="G26">
        <v>4293</v>
      </c>
      <c r="H26">
        <v>4465</v>
      </c>
      <c r="I26">
        <v>4387</v>
      </c>
      <c r="L26">
        <f>SUM(D$17:D26)</f>
        <v>49308</v>
      </c>
      <c r="M26">
        <f>SUM(E$17:E26)</f>
        <v>58242</v>
      </c>
      <c r="N26">
        <f>SUM(F$17:F26)</f>
        <v>45672</v>
      </c>
      <c r="O26">
        <f>SUM(G$17:G26)</f>
        <v>44485</v>
      </c>
      <c r="P26">
        <f>SUM(H$17:H26)</f>
        <v>45338</v>
      </c>
      <c r="Q26">
        <f>SUM(I$17:I26)</f>
        <v>45072</v>
      </c>
      <c r="R26">
        <f t="shared" si="4"/>
        <v>45338</v>
      </c>
      <c r="T26" t="s">
        <v>17</v>
      </c>
      <c r="V26">
        <f t="shared" si="5"/>
        <v>3970</v>
      </c>
      <c r="W26">
        <f t="shared" si="5"/>
        <v>12904</v>
      </c>
      <c r="X26">
        <f t="shared" si="5"/>
        <v>334</v>
      </c>
      <c r="Y26">
        <f t="shared" si="5"/>
        <v>-853</v>
      </c>
      <c r="Z26">
        <f t="shared" si="5"/>
        <v>0</v>
      </c>
      <c r="AA26">
        <f t="shared" si="5"/>
        <v>-266</v>
      </c>
    </row>
    <row r="27" spans="2:27">
      <c r="B27" t="s">
        <v>18</v>
      </c>
      <c r="D27">
        <v>4607</v>
      </c>
      <c r="E27">
        <v>7518</v>
      </c>
      <c r="F27">
        <v>6051</v>
      </c>
      <c r="G27">
        <v>4267</v>
      </c>
      <c r="H27">
        <v>4319</v>
      </c>
      <c r="I27">
        <v>4283</v>
      </c>
      <c r="L27">
        <f>SUM(D$17:D27)</f>
        <v>53915</v>
      </c>
      <c r="M27">
        <f>SUM(E$17:E27)</f>
        <v>65760</v>
      </c>
      <c r="N27">
        <f>SUM(F$17:F27)</f>
        <v>51723</v>
      </c>
      <c r="O27">
        <f>SUM(G$17:G27)</f>
        <v>48752</v>
      </c>
      <c r="P27">
        <f>SUM(H$17:H27)</f>
        <v>49657</v>
      </c>
      <c r="Q27">
        <f>SUM(I$17:I27)</f>
        <v>49355</v>
      </c>
      <c r="R27">
        <f t="shared" si="4"/>
        <v>49657</v>
      </c>
      <c r="T27" t="s">
        <v>18</v>
      </c>
      <c r="V27">
        <f t="shared" si="5"/>
        <v>4258</v>
      </c>
      <c r="W27">
        <f t="shared" si="5"/>
        <v>16103</v>
      </c>
      <c r="X27">
        <f t="shared" si="5"/>
        <v>2066</v>
      </c>
      <c r="Y27">
        <f t="shared" si="5"/>
        <v>-905</v>
      </c>
      <c r="Z27">
        <f t="shared" si="5"/>
        <v>0</v>
      </c>
      <c r="AA27">
        <f t="shared" si="5"/>
        <v>-302</v>
      </c>
    </row>
    <row r="28" spans="2:27">
      <c r="B28" t="s">
        <v>19</v>
      </c>
      <c r="D28">
        <v>5419</v>
      </c>
      <c r="E28">
        <v>7701</v>
      </c>
      <c r="F28">
        <v>7366</v>
      </c>
      <c r="G28">
        <v>4482</v>
      </c>
      <c r="H28">
        <v>4636</v>
      </c>
      <c r="I28">
        <v>4559</v>
      </c>
      <c r="L28">
        <f>SUM(D$17:D28)</f>
        <v>59334</v>
      </c>
      <c r="M28">
        <f>SUM(E$17:E28)</f>
        <v>73461</v>
      </c>
      <c r="N28">
        <f>SUM(F$17:F28)</f>
        <v>59089</v>
      </c>
      <c r="O28">
        <f>SUM(G$17:G28)</f>
        <v>53234</v>
      </c>
      <c r="P28">
        <f>SUM(H$17:H28)</f>
        <v>54293</v>
      </c>
      <c r="Q28">
        <f>SUM(I$17:I28)</f>
        <v>53914</v>
      </c>
      <c r="R28">
        <f t="shared" si="4"/>
        <v>54293</v>
      </c>
      <c r="T28" t="s">
        <v>19</v>
      </c>
      <c r="V28">
        <f t="shared" si="5"/>
        <v>5041</v>
      </c>
      <c r="W28">
        <f t="shared" si="5"/>
        <v>19168</v>
      </c>
      <c r="X28">
        <f t="shared" si="5"/>
        <v>4796</v>
      </c>
      <c r="Y28">
        <f t="shared" si="5"/>
        <v>-1059</v>
      </c>
      <c r="Z28">
        <f t="shared" si="5"/>
        <v>0</v>
      </c>
      <c r="AA28">
        <f t="shared" si="5"/>
        <v>-379</v>
      </c>
    </row>
    <row r="31" spans="2:27">
      <c r="B31" s="3" t="s">
        <v>96</v>
      </c>
      <c r="C31" s="3"/>
    </row>
    <row r="32" spans="2:27">
      <c r="B32" s="3"/>
      <c r="C32" s="3"/>
    </row>
  </sheetData>
  <hyperlinks>
    <hyperlink ref="A1" location="home!A1" display="home" xr:uid="{45571024-1339-4F54-89CD-126B0C4EBD34}"/>
    <hyperlink ref="B31" r:id="rId1" location="!/view/en/vbd_slovstat2/om2801ms/v_om2801ms_00_00_00_en" xr:uid="{D28D505F-557E-459C-9B94-309AF19F76A3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8D68-0277-416B-9F97-812839E904DA}">
  <dimension ref="B1:W36"/>
  <sheetViews>
    <sheetView workbookViewId="0">
      <selection activeCell="B29" sqref="B29"/>
    </sheetView>
  </sheetViews>
  <sheetFormatPr baseColWidth="10" defaultRowHeight="15"/>
  <cols>
    <col min="1" max="1" width="5.7109375" customWidth="1"/>
    <col min="2" max="2" width="22.85546875" customWidth="1"/>
    <col min="15" max="15" width="5.7109375" customWidth="1"/>
  </cols>
  <sheetData>
    <row r="1" spans="2:23">
      <c r="C1" s="13">
        <v>2022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4">
        <v>2023</v>
      </c>
      <c r="Q1" s="14"/>
      <c r="R1" s="14"/>
      <c r="S1" s="14"/>
      <c r="T1" s="14"/>
      <c r="U1" s="14"/>
      <c r="V1" s="14"/>
      <c r="W1" s="14"/>
    </row>
    <row r="2" spans="2:23"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P2" s="14" t="s">
        <v>8</v>
      </c>
      <c r="Q2" s="14" t="s">
        <v>9</v>
      </c>
      <c r="R2" s="14" t="s">
        <v>10</v>
      </c>
      <c r="S2" s="14" t="s">
        <v>11</v>
      </c>
      <c r="T2" s="14" t="s">
        <v>12</v>
      </c>
      <c r="U2" s="14" t="s">
        <v>13</v>
      </c>
      <c r="V2" s="14" t="s">
        <v>14</v>
      </c>
      <c r="W2" s="14" t="s">
        <v>15</v>
      </c>
    </row>
    <row r="3" spans="2:23">
      <c r="B3" s="3" t="s">
        <v>38</v>
      </c>
      <c r="C3" s="9">
        <f>Germany!D2/Germany!AC2</f>
        <v>0.91533976930792382</v>
      </c>
      <c r="D3" s="9">
        <f>Germany!D3/Germany!AC3</f>
        <v>0.91528109028960813</v>
      </c>
      <c r="E3" s="9">
        <f>Germany!D4/Germany!AC4</f>
        <v>0.91796936680877939</v>
      </c>
      <c r="F3" s="9">
        <f>Germany!D5/Germany!AC5</f>
        <v>0.92451038766675786</v>
      </c>
      <c r="G3" s="9">
        <f>Germany!D6/Germany!AC6</f>
        <v>1.0021865664747005</v>
      </c>
      <c r="H3" s="9">
        <f>Germany!D7/Germany!AC7</f>
        <v>0.9771075416672963</v>
      </c>
      <c r="I3" s="9">
        <f>Germany!D8/Germany!AC8</f>
        <v>0.94628253559716058</v>
      </c>
      <c r="J3" s="9">
        <f>Germany!D9/Germany!AC9</f>
        <v>0.95072058206240384</v>
      </c>
      <c r="K3" s="9">
        <f>Germany!D10/Germany!AC10</f>
        <v>0.95543628759438748</v>
      </c>
      <c r="L3" s="9">
        <f>Germany!D11/Germany!AC11</f>
        <v>0.94830166093071977</v>
      </c>
      <c r="M3" s="9">
        <f>Germany!D12/Germany!AC12</f>
        <v>0.95490422721268164</v>
      </c>
      <c r="N3" s="9">
        <f>Germany!D13/Germany!AC13</f>
        <v>0.93744647209961129</v>
      </c>
      <c r="P3" s="9">
        <f>Germany!C2/Germany!AC2</f>
        <v>0.88944959879638918</v>
      </c>
      <c r="Q3" s="9">
        <f>Germany!C3/Germany!AC3</f>
        <v>0.89512776831345831</v>
      </c>
      <c r="R3" s="9">
        <f>Germany!C4/Germany!AC4</f>
        <v>0.89556292436444018</v>
      </c>
      <c r="S3" s="9">
        <f>Germany!C5/Germany!AC5</f>
        <v>0.85090359022223649</v>
      </c>
      <c r="T3" s="9">
        <f>Germany!C6/Germany!AC6</f>
        <v>0.87736749715130424</v>
      </c>
      <c r="U3" s="9">
        <f>Germany!C7/Germany!AC7</f>
        <v>0.90348902219737381</v>
      </c>
      <c r="V3" s="9"/>
      <c r="W3" s="9"/>
    </row>
    <row r="4" spans="2:23">
      <c r="B4" s="3" t="s">
        <v>39</v>
      </c>
      <c r="C4" s="9">
        <f>France!D2/France!AC2</f>
        <v>0.9606834349593496</v>
      </c>
      <c r="D4" s="9">
        <f>France!D3/France!AC3</f>
        <v>1.0067294751009421</v>
      </c>
      <c r="E4" s="9">
        <f>France!D4/France!AC4</f>
        <v>0.9946895089028821</v>
      </c>
      <c r="F4" s="9">
        <f>France!D5/France!AC5</f>
        <v>0.97561800412566368</v>
      </c>
      <c r="G4" s="9">
        <f>France!D6/France!AC6</f>
        <v>0.97569406256382862</v>
      </c>
      <c r="H4" s="9">
        <f>France!D7/France!AC7</f>
        <v>0.97874098318980585</v>
      </c>
      <c r="I4" s="9">
        <f>France!D8/France!AC8</f>
        <v>0.95350379485667969</v>
      </c>
      <c r="J4" s="9">
        <f>France!D9/France!AC9</f>
        <v>0.96764941201334476</v>
      </c>
      <c r="K4" s="9">
        <f>France!D10/France!AC10</f>
        <v>0.92542774131066396</v>
      </c>
      <c r="L4" s="9">
        <f>France!D11/France!AC11</f>
        <v>0.90325861011829101</v>
      </c>
      <c r="M4" s="9">
        <f>France!D12/France!AC12</f>
        <v>0.94065766723243605</v>
      </c>
      <c r="N4" s="9">
        <f>France!D13/France!AC13</f>
        <v>0.93607450582868723</v>
      </c>
      <c r="P4" s="9">
        <f>France!C2/France!AC2</f>
        <v>0.90193089430894313</v>
      </c>
      <c r="Q4" s="9">
        <f>France!C3/France!AC3</f>
        <v>0.94571556751906682</v>
      </c>
      <c r="R4" s="9">
        <f>France!C4/France!AC4</f>
        <v>0.92728079838219091</v>
      </c>
      <c r="S4" s="9">
        <f>France!C5/France!AC5</f>
        <v>0.90967501944472628</v>
      </c>
      <c r="T4" s="9">
        <f>France!C6/France!AC6</f>
        <v>0.89870693041305949</v>
      </c>
      <c r="U4" s="9">
        <f>France!C7/France!AC7</f>
        <v>0.90883091296196261</v>
      </c>
      <c r="V4" s="9">
        <f>France!C8/France!AC8</f>
        <v>0.87244860364011501</v>
      </c>
      <c r="W4" s="9"/>
    </row>
    <row r="5" spans="2:23">
      <c r="B5" s="3" t="s">
        <v>40</v>
      </c>
      <c r="C5" s="9">
        <f>Switzerland!D2/Switzerland!AC2</f>
        <v>0.95680375379519733</v>
      </c>
      <c r="D5" s="9">
        <f>Switzerland!D3/Switzerland!AC3</f>
        <v>0.91860816944024204</v>
      </c>
      <c r="E5" s="9">
        <f>Switzerland!D4/Switzerland!AC4</f>
        <v>0.93165016041288884</v>
      </c>
      <c r="F5" s="9">
        <f>Switzerland!D5/Switzerland!AC5</f>
        <v>0.95439093484419268</v>
      </c>
      <c r="G5" s="9">
        <f>Switzerland!D6/Switzerland!AC6</f>
        <v>0.94831521009531483</v>
      </c>
      <c r="H5" s="9">
        <f>Switzerland!D7/Switzerland!AC7</f>
        <v>0.96960238838376989</v>
      </c>
      <c r="I5" s="9">
        <f>Switzerland!D8/Switzerland!AC8</f>
        <v>0.94001518602885348</v>
      </c>
      <c r="J5" s="9">
        <f>Switzerland!D9/Switzerland!AC9</f>
        <v>0.95482438960699834</v>
      </c>
      <c r="K5" s="9">
        <f>Switzerland!D10/Switzerland!AC10</f>
        <v>0.94765583377730422</v>
      </c>
      <c r="L5" s="9">
        <f>Switzerland!D11/Switzerland!AC11</f>
        <v>0.93808553971486763</v>
      </c>
      <c r="M5" s="9">
        <f>Switzerland!D12/Switzerland!AC12</f>
        <v>0.92243608158575119</v>
      </c>
      <c r="N5" s="9">
        <f>Switzerland!D13/Switzerland!AC13</f>
        <v>0.95316363636363632</v>
      </c>
      <c r="P5" s="9">
        <f>Switzerland!C2/Switzerland!AC2</f>
        <v>0.87537951973502626</v>
      </c>
      <c r="Q5" s="9">
        <f>Switzerland!C3/Switzerland!AC3</f>
        <v>0.88895612708018157</v>
      </c>
      <c r="R5" s="9">
        <f>Switzerland!C4/Switzerland!AC4</f>
        <v>0.90333379829822846</v>
      </c>
      <c r="S5" s="9">
        <f>Switzerland!C5/Switzerland!AC5</f>
        <v>0.87733711048158636</v>
      </c>
      <c r="T5" s="9">
        <f>Switzerland!C6/Switzerland!AC6</f>
        <v>0.90562491609612028</v>
      </c>
      <c r="U5" s="9">
        <f>Switzerland!C7/Switzerland!AC7</f>
        <v>0.88329488397340206</v>
      </c>
      <c r="V5" s="9"/>
      <c r="W5" s="9"/>
    </row>
    <row r="6" spans="2:23">
      <c r="B6" s="3" t="s">
        <v>41</v>
      </c>
      <c r="C6" s="9">
        <f>Austria!D2/Austria!AC2</f>
        <v>0.93906250000000002</v>
      </c>
      <c r="D6" s="9">
        <f>Austria!D3/Austria!AC3</f>
        <v>0.94777148108439269</v>
      </c>
      <c r="E6" s="9">
        <f>Austria!D4/Austria!AC4</f>
        <v>0.92536242285058135</v>
      </c>
      <c r="F6" s="9">
        <f>Austria!D5/Austria!AC5</f>
        <v>0.94079528718703975</v>
      </c>
      <c r="G6" s="9">
        <f>Austria!D6/Austria!AC6</f>
        <v>0.98525487993259375</v>
      </c>
      <c r="H6" s="9">
        <f>Austria!D7/Austria!AC7</f>
        <v>0.9955660246639878</v>
      </c>
      <c r="I6" s="9">
        <f>Austria!D8/Austria!AC8</f>
        <v>0.97014351614556638</v>
      </c>
      <c r="J6" s="9">
        <f>Austria!D9/Austria!AC9</f>
        <v>0.99482964337796631</v>
      </c>
      <c r="K6" s="9">
        <f>Austria!D10/Austria!AC10</f>
        <v>1.0153784434340734</v>
      </c>
      <c r="L6" s="9">
        <f>Austria!D11/Austria!AC11</f>
        <v>0.98816004354926512</v>
      </c>
      <c r="M6" s="9">
        <f>Austria!D12/Austria!AC12</f>
        <v>0.98179629908229271</v>
      </c>
      <c r="N6" s="9">
        <f>Austria!D13/Austria!AC13</f>
        <v>0.934385137127691</v>
      </c>
      <c r="P6" s="9">
        <f>Austria!C2/Austria!AC2</f>
        <v>0.91946022727272725</v>
      </c>
      <c r="Q6" s="9">
        <f>Austria!C3/Austria!AC3</f>
        <v>0.8900291009342931</v>
      </c>
      <c r="R6" s="9">
        <f>Austria!C4/Austria!AC4</f>
        <v>0.90383235251901828</v>
      </c>
      <c r="S6" s="9">
        <f>Austria!C5/Austria!AC5</f>
        <v>0.90986745213549336</v>
      </c>
      <c r="T6" s="9">
        <f>Austria!C6/Austria!AC6</f>
        <v>0.93301502597949726</v>
      </c>
      <c r="U6" s="9">
        <f>Austria!C7/Austria!AC7</f>
        <v>0.91381460440626294</v>
      </c>
      <c r="V6" s="9"/>
      <c r="W6" s="9"/>
    </row>
    <row r="7" spans="2:23">
      <c r="B7" s="3" t="s">
        <v>43</v>
      </c>
      <c r="C7" s="9">
        <f>NorthernIreland!D2/NorthernIreland!AC2</f>
        <v>0.89401165871754107</v>
      </c>
      <c r="D7" s="9">
        <f>NorthernIreland!D3/NorthernIreland!AC3</f>
        <v>0.955952380952381</v>
      </c>
      <c r="E7" s="9">
        <f>NorthernIreland!D4/NorthernIreland!AC4</f>
        <v>0.97667962243198225</v>
      </c>
      <c r="F7" s="9">
        <f>NorthernIreland!D5/NorthernIreland!AC5</f>
        <v>0.91726818434203217</v>
      </c>
      <c r="G7" s="9">
        <f>NorthernIreland!D6/NorthernIreland!AC6</f>
        <v>0.90164805954279637</v>
      </c>
      <c r="H7" s="9">
        <f>NorthernIreland!D7/NorthernIreland!AC7</f>
        <v>0.93477027793533751</v>
      </c>
      <c r="I7" s="9">
        <f>NorthernIreland!D8/NorthernIreland!AC8</f>
        <v>0.89711099847947284</v>
      </c>
      <c r="J7" s="9">
        <f>NorthernIreland!D9/NorthernIreland!AC9</f>
        <v>0.90084703537618338</v>
      </c>
      <c r="K7" s="9">
        <f>NorthernIreland!D10/NorthernIreland!AC10</f>
        <v>0.90492957746478875</v>
      </c>
      <c r="L7" s="9">
        <f>NorthernIreland!D11/NorthernIreland!AC11</f>
        <v>0.92690513219284598</v>
      </c>
      <c r="M7" s="9">
        <f>NorthernIreland!D12/NorthernIreland!AC12</f>
        <v>0.87356321839080464</v>
      </c>
      <c r="N7" s="9">
        <f>NorthernIreland!D13/NorthernIreland!AC13</f>
        <v>0.93585526315789469</v>
      </c>
      <c r="P7" s="9">
        <f>NorthernIreland!C2/NorthernIreland!AC2</f>
        <v>0.89560148383677796</v>
      </c>
      <c r="Q7" s="9">
        <f>NorthernIreland!C3/NorthernIreland!AC3</f>
        <v>0.88928571428571423</v>
      </c>
      <c r="R7" s="9">
        <f>NorthernIreland!C4/NorthernIreland!AC4</f>
        <v>0.9061632426429761</v>
      </c>
      <c r="S7" s="9">
        <f>NorthernIreland!C5/NorthernIreland!AC5</f>
        <v>0.82398667406996118</v>
      </c>
      <c r="T7" s="9">
        <f>NorthernIreland!C6/NorthernIreland!AC6</f>
        <v>0.85007974481658688</v>
      </c>
      <c r="U7" s="9">
        <f>NorthernIreland!C7/NorthernIreland!AC7</f>
        <v>0.94724900737379469</v>
      </c>
      <c r="V7" s="9"/>
      <c r="W7" s="9"/>
    </row>
    <row r="8" spans="2:23">
      <c r="B8" s="3" t="s">
        <v>74</v>
      </c>
      <c r="C8" s="9">
        <f>Scotland!D2/Scotland!AC2</f>
        <v>0.93024366937410419</v>
      </c>
      <c r="D8" s="9">
        <f>Scotland!D3/Scotland!AC3</f>
        <v>0.93380990203865499</v>
      </c>
      <c r="E8" s="9">
        <f>Scotland!D4/Scotland!AC4</f>
        <v>0.9564264849074976</v>
      </c>
      <c r="F8" s="9">
        <f>Scotland!D5/Scotland!AC5</f>
        <v>0.92644873699851416</v>
      </c>
      <c r="G8" s="9">
        <f>Scotland!D6/Scotland!AC6</f>
        <v>0.90061234102684884</v>
      </c>
      <c r="H8" s="9">
        <f>Scotland!D7/Scotland!AC7</f>
        <v>0.94556500607533411</v>
      </c>
      <c r="I8" s="9">
        <f>Scotland!D8/Scotland!AC8</f>
        <v>0.89606053861562429</v>
      </c>
      <c r="J8" s="9">
        <f>Scotland!D9/Scotland!AC9</f>
        <v>0.95386733991278405</v>
      </c>
      <c r="K8" s="9">
        <f>Scotland!D10/Scotland!AC10</f>
        <v>0.93661808928984502</v>
      </c>
      <c r="L8" s="9">
        <f>Scotland!D11/Scotland!AC11</f>
        <v>0.93700604370060436</v>
      </c>
      <c r="M8" s="9">
        <f>Scotland!D12/Scotland!AC12</f>
        <v>0.92157347847600202</v>
      </c>
      <c r="N8" s="9">
        <f>Scotland!D13/Scotland!AC13</f>
        <v>0.97088866189989786</v>
      </c>
      <c r="P8" s="9">
        <f>Scotland!C2/Scotland!AC2</f>
        <v>0.86622073578595316</v>
      </c>
      <c r="Q8" s="9">
        <f>Scotland!C3/Scotland!AC3</f>
        <v>0.89647868678845644</v>
      </c>
      <c r="R8" s="9">
        <f>Scotland!C4/Scotland!AC4</f>
        <v>0.92916260954235641</v>
      </c>
      <c r="S8" s="9">
        <f>Scotland!C5/Scotland!AC5</f>
        <v>0.88261515601783058</v>
      </c>
      <c r="T8" s="9">
        <f>Scotland!C6/Scotland!AC6</f>
        <v>0.91709844559585496</v>
      </c>
      <c r="U8" s="9">
        <f>Scotland!C7/Scotland!AC7</f>
        <v>0.94094775212636694</v>
      </c>
      <c r="V8" s="9">
        <f>Scotland!C8/Scotland!AC8</f>
        <v>0.884486979746272</v>
      </c>
      <c r="W8" s="9"/>
    </row>
    <row r="9" spans="2:23">
      <c r="B9" s="3" t="s">
        <v>44</v>
      </c>
      <c r="C9" s="9">
        <f>Sweden!D2/Sweden!AC2</f>
        <v>0.93952165209145511</v>
      </c>
      <c r="D9" s="9">
        <f>Sweden!D3/Sweden!AC3</f>
        <v>0.95443377261559081</v>
      </c>
      <c r="E9" s="9">
        <f>Sweden!D4/Sweden!AC4</f>
        <v>0.91967590277083122</v>
      </c>
      <c r="F9" s="9">
        <f>Sweden!D5/Sweden!AC5</f>
        <v>0.88647561588738055</v>
      </c>
      <c r="G9" s="9">
        <f>Sweden!D6/Sweden!AC6</f>
        <v>0.92044581091468103</v>
      </c>
      <c r="H9" s="9">
        <f>Sweden!D7/Sweden!AC7</f>
        <v>0.95176752546434995</v>
      </c>
      <c r="I9" s="9">
        <f>Sweden!D8/Sweden!AC8</f>
        <v>0.88505416546831561</v>
      </c>
      <c r="J9" s="9">
        <f>Sweden!D9/Sweden!AC9</f>
        <v>0.92332709175125649</v>
      </c>
      <c r="K9" s="9">
        <f>Sweden!D10/Sweden!AC10</f>
        <v>0.88905403970697527</v>
      </c>
      <c r="L9" s="9">
        <f>Sweden!D11/Sweden!AC11</f>
        <v>0.87124371724949201</v>
      </c>
      <c r="M9" s="9">
        <f>Sweden!D12/Sweden!AC12</f>
        <v>0.88389072067828545</v>
      </c>
      <c r="N9" s="9">
        <f>Sweden!D13/Sweden!AC13</f>
        <v>0.92396511485075539</v>
      </c>
      <c r="P9" s="9">
        <f>Sweden!C2/Sweden!AC2</f>
        <v>0.87219471077863242</v>
      </c>
      <c r="Q9" s="9">
        <f>Sweden!C3/Sweden!AC3</f>
        <v>0.88541433995979446</v>
      </c>
      <c r="R9" s="9">
        <f>Sweden!C4/Sweden!AC4</f>
        <v>0.87296188856656998</v>
      </c>
      <c r="S9" s="9">
        <f>Sweden!C5/Sweden!AC5</f>
        <v>0.8432378079436903</v>
      </c>
      <c r="T9" s="9">
        <f>Sweden!C6/Sweden!AC6</f>
        <v>0.89536894696387392</v>
      </c>
      <c r="U9" s="9">
        <f>Sweden!C7/Sweden!AC7</f>
        <v>0.89424805272618335</v>
      </c>
      <c r="V9" s="9">
        <f>Sweden!C8/Sweden!AC8</f>
        <v>0.8593615185504746</v>
      </c>
      <c r="W9" s="9"/>
    </row>
    <row r="10" spans="2:23">
      <c r="B10" s="3" t="s">
        <v>45</v>
      </c>
      <c r="C10" s="9">
        <f>Portugal!D2/Portugal!AC2</f>
        <v>0.89051399916422902</v>
      </c>
      <c r="D10" s="9">
        <f>Portugal!D3/Portugal!AC3</f>
        <v>0.98065733605912875</v>
      </c>
      <c r="E10" s="9">
        <f>Portugal!D4/Portugal!AC4</f>
        <v>0.96327643092813087</v>
      </c>
      <c r="F10" s="9">
        <f>Portugal!D5/Portugal!AC5</f>
        <v>0.91260997067448679</v>
      </c>
      <c r="G10" s="9">
        <f>Portugal!D6/Portugal!AC6</f>
        <v>0.95969077857537277</v>
      </c>
      <c r="H10" s="9">
        <f>Portugal!D7/Portugal!AC7</f>
        <v>0.98433152731000151</v>
      </c>
      <c r="I10" s="9">
        <f>Portugal!D8/Portugal!AC8</f>
        <v>0.97286769644056414</v>
      </c>
      <c r="J10" s="9">
        <f>Portugal!D9/Portugal!AC9</f>
        <v>1.0537098560354374</v>
      </c>
      <c r="K10" s="9">
        <f>Portugal!D10/Portugal!AC10</f>
        <v>0.99895779051589373</v>
      </c>
      <c r="L10" s="9">
        <f>Portugal!D11/Portugal!AC11</f>
        <v>0.99283105640470715</v>
      </c>
      <c r="M10" s="9">
        <f>Portugal!D12/Portugal!AC12</f>
        <v>1.0168914123491839</v>
      </c>
      <c r="N10" s="9">
        <f>Portugal!D13/Portugal!AC13</f>
        <v>1.0198161975875932</v>
      </c>
      <c r="P10" s="9">
        <f>Portugal!C2/Portugal!AC2</f>
        <v>1.0022287226633235</v>
      </c>
      <c r="Q10" s="9">
        <f>Portugal!C3/Portugal!AC3</f>
        <v>0.97766944488127061</v>
      </c>
      <c r="R10" s="9">
        <f>Portugal!C4/Portugal!AC4</f>
        <v>1.0109023095682113</v>
      </c>
      <c r="S10" s="9">
        <f>Portugal!C5/Portugal!AC5</f>
        <v>0.96642228739002933</v>
      </c>
      <c r="T10" s="9">
        <f>Portugal!C6/Portugal!AC6</f>
        <v>1</v>
      </c>
      <c r="U10" s="9">
        <f>Portugal!C7/Portugal!AC7</f>
        <v>1.0123004832332698</v>
      </c>
      <c r="V10" s="9"/>
      <c r="W10" s="9"/>
    </row>
    <row r="11" spans="2:23">
      <c r="B11" s="3" t="s">
        <v>46</v>
      </c>
      <c r="C11" s="9">
        <f>Spain!D2/Spain!AC2</f>
        <v>0.89791950223604899</v>
      </c>
      <c r="D11" s="9">
        <f>Spain!D3/Spain!AC3</f>
        <v>0.9128238910847607</v>
      </c>
      <c r="E11" s="9">
        <f>Spain!D4/Spain!AC4</f>
        <v>0.93031738997034052</v>
      </c>
      <c r="F11" s="9">
        <f>Spain!D5/Spain!AC5</f>
        <v>0.88370396108408622</v>
      </c>
      <c r="G11" s="9">
        <f>Spain!D6/Spain!AC6</f>
        <v>0.90791066863984937</v>
      </c>
      <c r="H11" s="9">
        <f>Spain!D7/Spain!AC7</f>
        <v>0.95775241439859526</v>
      </c>
      <c r="I11" s="9">
        <f>Spain!D8/Spain!AC8</f>
        <v>0.9204890037983976</v>
      </c>
      <c r="J11" s="9">
        <f>Spain!D9/Spain!AC9</f>
        <v>0.94253870366801562</v>
      </c>
      <c r="K11" s="9">
        <f>Spain!D10/Spain!AC10</f>
        <v>0.91007946465913847</v>
      </c>
      <c r="L11" s="9">
        <f>Spain!D11/Spain!AC11</f>
        <v>0.88208552796588913</v>
      </c>
      <c r="M11" s="9">
        <f>Spain!D12/Spain!AC12</f>
        <v>0.96082404593042892</v>
      </c>
      <c r="N11" s="9">
        <f>Spain!D13/Spain!AC13</f>
        <v>0.94323981776453258</v>
      </c>
      <c r="P11" s="9">
        <f>Spain!C2/Spain!AC2</f>
        <v>0.87452200401840685</v>
      </c>
      <c r="Q11" s="9">
        <f>Spain!C3/Spain!AC3</f>
        <v>0.89558629776021081</v>
      </c>
      <c r="R11" s="9">
        <f>Spain!C4/Spain!AC4</f>
        <v>0.90041932294685167</v>
      </c>
      <c r="S11" s="9">
        <f>Spain!C5/Spain!AC5</f>
        <v>0.86973592772758856</v>
      </c>
      <c r="T11" s="9">
        <f>Spain!C6/Spain!AC6</f>
        <v>0.88174357594510966</v>
      </c>
      <c r="U11" s="9">
        <f>Spain!C7/Spain!AC7</f>
        <v>0.93109745390693588</v>
      </c>
      <c r="V11" s="9"/>
      <c r="W11" s="9"/>
    </row>
    <row r="12" spans="2:23">
      <c r="B12" s="3" t="s">
        <v>47</v>
      </c>
      <c r="C12" s="9">
        <f>Netherlands!D2/Netherlands!AC2</f>
        <v>0.99340425531914889</v>
      </c>
      <c r="D12" s="9">
        <f>Netherlands!D3/Netherlands!AC3</f>
        <v>1.0110536779324055</v>
      </c>
      <c r="E12" s="9">
        <f>Netherlands!D4/Netherlands!AC4</f>
        <v>0.9985984066096194</v>
      </c>
      <c r="F12" s="9">
        <f>Netherlands!D5/Netherlands!AC5</f>
        <v>0.9563985987925766</v>
      </c>
      <c r="G12" s="9">
        <f>Netherlands!D6/Netherlands!AC6</f>
        <v>0.97222802255168095</v>
      </c>
      <c r="H12" s="9">
        <f>Netherlands!D7/Netherlands!AC7</f>
        <v>0.99119222096956028</v>
      </c>
      <c r="I12" s="9">
        <f>Netherlands!D8/Netherlands!AC8</f>
        <v>0.95877487722925825</v>
      </c>
      <c r="J12" s="9">
        <f>Netherlands!D9/Netherlands!AC9</f>
        <v>0.98452273021629322</v>
      </c>
      <c r="K12" s="9">
        <f>Netherlands!D10/Netherlands!AC10</f>
        <v>1.0135640785781104</v>
      </c>
      <c r="L12" s="9">
        <f>Netherlands!D11/Netherlands!AC11</f>
        <v>0.98660744789887256</v>
      </c>
      <c r="M12" s="9">
        <f>Netherlands!D12/Netherlands!AC12</f>
        <v>0.96302791173461932</v>
      </c>
      <c r="N12" s="9">
        <f>Netherlands!D13/Netherlands!AC13</f>
        <v>0.97439180537772085</v>
      </c>
      <c r="P12" s="9">
        <f>Netherlands!C2/Netherlands!AC2</f>
        <v>0.93446808510638302</v>
      </c>
      <c r="Q12" s="9">
        <f>Netherlands!C3/Netherlands!AC3</f>
        <v>0.96683896620278331</v>
      </c>
      <c r="R12" s="9">
        <f>Netherlands!C4/Netherlands!AC4</f>
        <v>1.0083357922691059</v>
      </c>
      <c r="S12" s="9">
        <f>Netherlands!C5/Netherlands!AC5</f>
        <v>0.95498248490720727</v>
      </c>
      <c r="T12" s="9">
        <f>Netherlands!C6/Netherlands!AC6</f>
        <v>0.99102108999791183</v>
      </c>
      <c r="U12" s="9">
        <f>Netherlands!C7/Netherlands!AC7</f>
        <v>0.9813275084554679</v>
      </c>
      <c r="V12" s="9">
        <f>Netherlands!C8/Netherlands!AC8</f>
        <v>0.95651331093305769</v>
      </c>
      <c r="W12" s="9"/>
    </row>
    <row r="13" spans="2:23">
      <c r="B13" s="3" t="s">
        <v>48</v>
      </c>
      <c r="C13" s="9">
        <f>Belgium!D2/Belgium!AC2</f>
        <v>0.96723325824288342</v>
      </c>
      <c r="D13" s="9">
        <f>Belgium!D3/Belgium!AC3</f>
        <v>1.0258948095292899</v>
      </c>
      <c r="E13" s="9">
        <f>Belgium!D4/Belgium!AC4</f>
        <v>1</v>
      </c>
      <c r="F13" s="9">
        <f>Belgium!D5/Belgium!AC5</f>
        <v>0.97060992310123251</v>
      </c>
      <c r="G13" s="9">
        <f>Belgium!D6/Belgium!AC6</f>
        <v>0.98746615862829645</v>
      </c>
      <c r="H13" s="9">
        <f>Belgium!D7/Belgium!AC7</f>
        <v>0.98116264938221587</v>
      </c>
      <c r="I13" s="9">
        <f>Belgium!D8/Belgium!AC8</f>
        <v>0.95009505703422048</v>
      </c>
      <c r="J13" s="9">
        <f>Belgium!D9/Belgium!AC9</f>
        <v>0.95397732777831601</v>
      </c>
      <c r="K13" s="9">
        <f>Belgium!D10/Belgium!AC10</f>
        <v>0.97946859903381644</v>
      </c>
      <c r="L13" s="9">
        <f>Belgium!D11/Belgium!AC11</f>
        <v>0.91935483870967738</v>
      </c>
      <c r="M13" s="9">
        <f>Belgium!D12/Belgium!AC12</f>
        <v>0.94315409905610348</v>
      </c>
      <c r="N13" s="9">
        <f>Belgium!D13/Belgium!AC13</f>
        <v>0.94862036156041862</v>
      </c>
      <c r="P13" s="9">
        <f>Belgium!C2/Belgium!AC2</f>
        <v>0.94245340978906411</v>
      </c>
      <c r="Q13" s="9">
        <f>Belgium!C3/Belgium!AC3</f>
        <v>0.98089538496950168</v>
      </c>
      <c r="R13" s="9">
        <f>Belgium!C4/Belgium!AC4</f>
        <v>0.98059964726631388</v>
      </c>
      <c r="S13" s="9">
        <f>Belgium!C5/Belgium!AC5</f>
        <v>0.94796165595702098</v>
      </c>
      <c r="T13" s="9">
        <f>Belgium!C6/Belgium!AC6</f>
        <v>0.94946355158929108</v>
      </c>
      <c r="U13" s="9">
        <f>Belgium!C7/Belgium!AC7</f>
        <v>0.95685639052055904</v>
      </c>
      <c r="V13" s="9">
        <f>Belgium!C8/Belgium!AC8</f>
        <v>0.91530418250950574</v>
      </c>
      <c r="W13" s="9"/>
    </row>
    <row r="14" spans="2:23">
      <c r="B14" s="3" t="s">
        <v>49</v>
      </c>
      <c r="C14" s="9">
        <f>Norway!D2/Norway!AC2</f>
        <v>0.94851007887817707</v>
      </c>
      <c r="D14" s="9">
        <f>Norway!D3/Norway!AC3</f>
        <v>0.96499526963103122</v>
      </c>
      <c r="E14" s="9">
        <f>Norway!D4/Norway!AC4</f>
        <v>0.97080610021786495</v>
      </c>
      <c r="F14" s="9">
        <f>Norway!D5/Norway!AC5</f>
        <v>0.91286662384928285</v>
      </c>
      <c r="G14" s="9">
        <f>Norway!D6/Norway!AC6</f>
        <v>0.90615478366849478</v>
      </c>
      <c r="H14" s="9">
        <f>Norway!D7/Norway!AC7</f>
        <v>0.92349726775956287</v>
      </c>
      <c r="I14" s="9">
        <f>Norway!D8/Norway!AC8</f>
        <v>0.9243564356435644</v>
      </c>
      <c r="J14" s="9">
        <f>Norway!D9/Norway!AC9</f>
        <v>0.91475019825535286</v>
      </c>
      <c r="K14" s="9">
        <f>Norway!D10/Norway!AC10</f>
        <v>0.94369464361029098</v>
      </c>
      <c r="L14" s="9">
        <f>Norway!D11/Norway!AC11</f>
        <v>0.95109054857898212</v>
      </c>
      <c r="M14" s="9">
        <f>Norway!D12/Norway!AC12</f>
        <v>0.9101123595505618</v>
      </c>
      <c r="N14" s="9">
        <f>Norway!D13/Norway!AC13</f>
        <v>0.94351464435146448</v>
      </c>
      <c r="P14" s="9">
        <f>Norway!C2/Norway!AC2</f>
        <v>0.89658194566170024</v>
      </c>
      <c r="Q14" s="9">
        <f>Norway!C3/Norway!AC3</f>
        <v>0.92455061494796598</v>
      </c>
      <c r="R14" s="9">
        <f>Norway!C4/Norway!AC4</f>
        <v>0.9603485838779956</v>
      </c>
      <c r="S14" s="9">
        <f>Norway!C5/Norway!AC5</f>
        <v>0.92014557910511663</v>
      </c>
      <c r="T14" s="9">
        <f>Norway!C6/Norway!AC6</f>
        <v>0.93256144627259796</v>
      </c>
      <c r="U14" s="9">
        <f>Norway!C7/Norway!AC7</f>
        <v>0.94252175672940697</v>
      </c>
      <c r="V14" s="9">
        <f>Norway!C8/Norway!AC8</f>
        <v>0.94059405940594054</v>
      </c>
      <c r="W14" s="9"/>
    </row>
    <row r="15" spans="2:23">
      <c r="B15" s="3" t="s">
        <v>50</v>
      </c>
      <c r="C15" s="9">
        <f>Israel!D2/Israel!AC2</f>
        <v>0.97145986341966239</v>
      </c>
      <c r="D15" s="9">
        <f>Israel!D3/Israel!AC3</f>
        <v>0.97104177224353871</v>
      </c>
      <c r="E15" s="9">
        <f>Israel!D4/Israel!AC4</f>
        <v>1.0128681347837623</v>
      </c>
      <c r="F15" s="9">
        <f>Israel!D5/Israel!AC5</f>
        <v>0.99901692296889266</v>
      </c>
      <c r="G15" s="9">
        <f>Israel!D6/Israel!AC6</f>
        <v>1.0027976799727056</v>
      </c>
      <c r="H15" s="9">
        <f>Israel!D7/Israel!AC7</f>
        <v>1.0182130584192439</v>
      </c>
      <c r="I15" s="9">
        <f>Israel!D8/Israel!AC8</f>
        <v>0.99637173774665821</v>
      </c>
      <c r="J15" s="9">
        <f>Israel!D9/Israel!AC9</f>
        <v>1.0078550222662048</v>
      </c>
      <c r="K15" s="9">
        <f>Israel!D10/Israel!AC10</f>
        <v>0.95746027726783567</v>
      </c>
      <c r="L15" s="9">
        <f>Israel!D11/Israel!AC11</f>
        <v>0.96484592969185934</v>
      </c>
      <c r="M15" s="9">
        <f>Israel!D12/Israel!AC12</f>
        <v>1.0201422588579405</v>
      </c>
      <c r="N15" s="9">
        <f>Israel!D13/Israel!AC13</f>
        <v>1.0020408163265306</v>
      </c>
      <c r="P15" s="9">
        <f>Israel!C2/Israel!AC2</f>
        <v>1.000966370313104</v>
      </c>
      <c r="Q15" s="9">
        <f>Israel!C3/Israel!AC3</f>
        <v>0.98827191775863321</v>
      </c>
      <c r="R15" s="9">
        <f>Israel!C4/Israel!AC4</f>
        <v>0.97054921729901833</v>
      </c>
      <c r="S15" s="9">
        <f>Israel!C5/Israel!AC5</f>
        <v>0.96959483182360784</v>
      </c>
      <c r="T15" s="9">
        <f>Israel!C6/Israel!AC6</f>
        <v>0.98751279426816785</v>
      </c>
      <c r="U15" s="9">
        <f>Israel!C7/Israel!AC7</f>
        <v>0.95628865979381439</v>
      </c>
      <c r="V15" s="9"/>
      <c r="W15" s="9"/>
    </row>
    <row r="16" spans="2:23">
      <c r="B16" s="3" t="s">
        <v>51</v>
      </c>
      <c r="C16" s="9">
        <f>Italy!D2/Italy!AC2</f>
        <v>0.88331923486233521</v>
      </c>
      <c r="D16" s="9">
        <f>Italy!D3/Italy!AC3</f>
        <v>0.91481135017149984</v>
      </c>
      <c r="E16" s="9">
        <f>Italy!D4/Italy!AC4</f>
        <v>0.89418684501239065</v>
      </c>
      <c r="F16" s="9">
        <f>Italy!D5/Italy!AC5</f>
        <v>0.86973143759873617</v>
      </c>
      <c r="G16" s="9">
        <f>Italy!D6/Italy!AC6</f>
        <v>0.9183161745184224</v>
      </c>
      <c r="H16" s="9">
        <f>Italy!D7/Italy!AC7</f>
        <v>0.96169002399928893</v>
      </c>
      <c r="I16" s="9">
        <f>Italy!D8/Italy!AC8</f>
        <v>0.9551983309706582</v>
      </c>
      <c r="J16" s="9">
        <f>Italy!D9/Italy!AC9</f>
        <v>0.96921792523968542</v>
      </c>
      <c r="K16" s="9">
        <f>Italy!D10/Italy!AC10</f>
        <v>0.91993753253513799</v>
      </c>
      <c r="L16" s="9">
        <f>Italy!D11/Italy!AC11</f>
        <v>0.90229646178625245</v>
      </c>
      <c r="M16" s="9">
        <f>Italy!D12/Italy!AC12</f>
        <v>0.97026086456326033</v>
      </c>
      <c r="N16" s="9">
        <f>Italy!D13/Italy!AC13</f>
        <v>0.99311143270622282</v>
      </c>
      <c r="P16" s="9">
        <f>Italy!C2/Italy!AC2</f>
        <v>0.9063224820585587</v>
      </c>
      <c r="Q16" s="9">
        <f>Italy!C3/Italy!AC3</f>
        <v>0.89582164016214527</v>
      </c>
      <c r="R16" s="9">
        <f>Italy!C4/Italy!AC4</f>
        <v>0.88018391902785653</v>
      </c>
      <c r="S16" s="9">
        <f>Italy!C5/Italy!AC5</f>
        <v>0.84853080568720374</v>
      </c>
      <c r="T16" s="9">
        <f>Italy!C6/Italy!AC6</f>
        <v>0.89262220124487446</v>
      </c>
      <c r="U16" s="9">
        <f>Italy!C7/Italy!AC7</f>
        <v>0.90951379218393524</v>
      </c>
      <c r="V16" s="9"/>
      <c r="W16" s="9"/>
    </row>
    <row r="17" spans="2:23">
      <c r="B17" s="3" t="s">
        <v>52</v>
      </c>
      <c r="C17" s="9">
        <f>Denmark!D2/Denmark!AC2</f>
        <v>0.98845452704071302</v>
      </c>
      <c r="D17" s="9">
        <f>Denmark!D3/Denmark!AC3</f>
        <v>0.97195276254744833</v>
      </c>
      <c r="E17" s="9">
        <f>Denmark!D4/Denmark!AC4</f>
        <v>0.97405230083113725</v>
      </c>
      <c r="F17" s="9">
        <f>Denmark!D5/Denmark!AC5</f>
        <v>0.91547570436913028</v>
      </c>
      <c r="G17" s="9">
        <f>Denmark!D6/Denmark!AC6</f>
        <v>0.93850520340586563</v>
      </c>
      <c r="H17" s="9">
        <f>Denmark!D7/Denmark!AC7</f>
        <v>0.96930995043842927</v>
      </c>
      <c r="I17" s="9">
        <f>Denmark!D8/Denmark!AC8</f>
        <v>0.94324228449804892</v>
      </c>
      <c r="J17" s="9">
        <f>Denmark!D9/Denmark!AC9</f>
        <v>0.93556338028169017</v>
      </c>
      <c r="K17" s="9">
        <f>Denmark!D10/Denmark!AC10</f>
        <v>0.93609927764400813</v>
      </c>
      <c r="L17" s="9">
        <f>Denmark!D11/Denmark!AC11</f>
        <v>0.92608036391205462</v>
      </c>
      <c r="M17" s="9">
        <f>Denmark!D12/Denmark!AC12</f>
        <v>0.93359294937487192</v>
      </c>
      <c r="N17" s="9">
        <f>Denmark!D13/Denmark!AC13</f>
        <v>0.94196804037005888</v>
      </c>
      <c r="P17" s="9">
        <f>Denmark!C2/Denmark!AC2</f>
        <v>0.95888191209236373</v>
      </c>
      <c r="Q17" s="9">
        <f>Denmark!C3/Denmark!AC3</f>
        <v>0.93040911008013494</v>
      </c>
      <c r="R17" s="9">
        <f>Denmark!C4/Denmark!AC4</f>
        <v>0.97689033042773166</v>
      </c>
      <c r="S17" s="9">
        <f>Denmark!C5/Denmark!AC5</f>
        <v>0.92384646794610048</v>
      </c>
      <c r="T17" s="9">
        <f>Denmark!C6/Denmark!AC6</f>
        <v>0.924314096499527</v>
      </c>
      <c r="U17" s="9">
        <f>Denmark!C7/Denmark!AC7</f>
        <v>0.9500571864277545</v>
      </c>
      <c r="V17" s="9"/>
      <c r="W17" s="9"/>
    </row>
    <row r="18" spans="2:23">
      <c r="B18" s="3" t="s">
        <v>53</v>
      </c>
      <c r="C18" s="9">
        <f>Finland!D2/Finland!AC2</f>
        <v>0.9982495623905977</v>
      </c>
      <c r="D18" s="9">
        <f>Finland!D3/Finland!AC3</f>
        <v>0.94421657095980316</v>
      </c>
      <c r="E18" s="9">
        <f>Finland!D4/Finland!AC4</f>
        <v>0.91343734272773025</v>
      </c>
      <c r="F18" s="9">
        <f>Finland!D5/Finland!AC5</f>
        <v>0.87666081724743039</v>
      </c>
      <c r="G18" s="9">
        <f>Finland!D6/Finland!AC6</f>
        <v>0.92713936430317845</v>
      </c>
      <c r="H18" s="9">
        <f>Finland!D7/Finland!AC7</f>
        <v>0.96198469513700324</v>
      </c>
      <c r="I18" s="9">
        <f>Finland!D8/Finland!AC8</f>
        <v>0.95712932259592609</v>
      </c>
      <c r="J18" s="9">
        <f>Finland!D9/Finland!AC9</f>
        <v>0.93472764881636405</v>
      </c>
      <c r="K18" s="9">
        <f>Finland!D10/Finland!AC10</f>
        <v>0.9637216189536032</v>
      </c>
      <c r="L18" s="9">
        <f>Finland!D11/Finland!AC11</f>
        <v>0.97834946510443199</v>
      </c>
      <c r="M18" s="9">
        <f>Finland!D12/Finland!AC12</f>
        <v>0.92766872815272927</v>
      </c>
      <c r="N18" s="9">
        <f>Finland!D13/Finland!AC13</f>
        <v>0.91871249318057824</v>
      </c>
      <c r="P18" s="9">
        <f>Finland!C2/Finland!AC2</f>
        <v>0.88522130532633159</v>
      </c>
      <c r="Q18" s="9">
        <f>Finland!C3/Finland!AC3</f>
        <v>0.88843314191960621</v>
      </c>
      <c r="R18" s="9">
        <f>Finland!C4/Finland!AC4</f>
        <v>0.9212380473074987</v>
      </c>
      <c r="S18" s="9">
        <f>Finland!C5/Finland!AC5</f>
        <v>0.84858360491351215</v>
      </c>
      <c r="T18" s="9">
        <f>Finland!C6/Finland!AC6</f>
        <v>0.89902200488997552</v>
      </c>
      <c r="U18" s="9">
        <f>Finland!C7/Finland!AC7</f>
        <v>0.91014564305109846</v>
      </c>
      <c r="V18" s="9">
        <f>Finland!C8/Finland!AC8</f>
        <v>0.93628612032212222</v>
      </c>
      <c r="W18" s="9"/>
    </row>
    <row r="19" spans="2:23">
      <c r="B19" s="3" t="s">
        <v>56</v>
      </c>
      <c r="C19" s="9">
        <f>Poland!D2/Poland!AC2</f>
        <v>0.73590504451038574</v>
      </c>
      <c r="D19" s="9">
        <f>Poland!D3/Poland!AC3</f>
        <v>0.81625441696113077</v>
      </c>
      <c r="E19" s="9">
        <f>Poland!D4/Poland!AC4</f>
        <v>0.86038961038961037</v>
      </c>
      <c r="F19" s="9">
        <f>Poland!D5/Poland!AC5</f>
        <v>0.81333333333333335</v>
      </c>
      <c r="G19" s="9">
        <f>Poland!D6/Poland!AC6</f>
        <v>0.88996763754045305</v>
      </c>
      <c r="H19" s="9">
        <f>Poland!D7/Poland!AC7</f>
        <v>0.87781350482315113</v>
      </c>
      <c r="I19" s="9">
        <f>Poland!D8/Poland!AC8</f>
        <v>0.75213675213675213</v>
      </c>
      <c r="J19" s="9">
        <f>Poland!D9/Poland!AC9</f>
        <v>0.85240963855421692</v>
      </c>
      <c r="K19" s="9">
        <f>Poland!D10/Poland!AC10</f>
        <v>0.81402439024390238</v>
      </c>
      <c r="L19" s="9">
        <f>Poland!D11/Poland!AC11</f>
        <v>0.73939393939393938</v>
      </c>
      <c r="M19" s="9">
        <f>Poland!D12/Poland!AC12</f>
        <v>0.83512544802867383</v>
      </c>
      <c r="N19" s="9">
        <f>Poland!D13/Poland!AC13</f>
        <v>0.81684981684981683</v>
      </c>
      <c r="P19" s="9">
        <f>Poland!C2/Poland!AC2</f>
        <v>0.75370919881305642</v>
      </c>
      <c r="Q19" s="9">
        <f>Poland!C3/Poland!AC3</f>
        <v>0.7667844522968198</v>
      </c>
      <c r="R19" s="9">
        <f>Poland!C4/Poland!AC4</f>
        <v>0.78896103896103897</v>
      </c>
      <c r="S19" s="9">
        <f>Poland!C5/Poland!AC5</f>
        <v>0.7</v>
      </c>
      <c r="T19" s="9">
        <f>Poland!C6/Poland!AC6</f>
        <v>0.77669902912621358</v>
      </c>
      <c r="U19" s="9">
        <f>Poland!C7/Poland!AC7</f>
        <v>0.73954983922829587</v>
      </c>
      <c r="V19" s="9"/>
      <c r="W19" s="9"/>
    </row>
    <row r="20" spans="2:23">
      <c r="B20" s="3" t="s">
        <v>64</v>
      </c>
      <c r="C20" s="9">
        <f>Estonia!D2/Estonia!AC2</f>
        <v>0.85538752362948955</v>
      </c>
      <c r="D20" s="9">
        <f>Estonia!D3/Estonia!AC3</f>
        <v>0.86505538771399804</v>
      </c>
      <c r="E20" s="9">
        <f>Estonia!D4/Estonia!AC4</f>
        <v>0.93953068592057765</v>
      </c>
      <c r="F20" s="9">
        <f>Estonia!D5/Estonia!AC5</f>
        <v>0.84105960264900659</v>
      </c>
      <c r="G20" s="9">
        <f>Estonia!D6/Estonia!AC6</f>
        <v>0.91483979763912315</v>
      </c>
      <c r="H20" s="9">
        <f>Estonia!D7/Estonia!AC7</f>
        <v>0.89264069264069268</v>
      </c>
      <c r="I20" s="9">
        <f>Estonia!D8/Estonia!AC8</f>
        <v>0.78943278943278938</v>
      </c>
      <c r="J20" s="9">
        <f>Estonia!D9/Estonia!AC9</f>
        <v>0.88122605363984674</v>
      </c>
      <c r="K20" s="9">
        <f>Estonia!D10/Estonia!AC10</f>
        <v>0.85232067510548526</v>
      </c>
      <c r="L20" s="9">
        <f>Estonia!D11/Estonia!AC11</f>
        <v>0.84837861524978087</v>
      </c>
      <c r="M20" s="9">
        <f>Estonia!D12/Estonia!AC12</f>
        <v>0.81261950286806883</v>
      </c>
      <c r="N20" s="9">
        <f>Estonia!D13/Estonia!AC13</f>
        <v>0.78557114228456915</v>
      </c>
      <c r="P20" s="9">
        <f>Estonia!C2/Estonia!AC2</f>
        <v>0.8412098298676749</v>
      </c>
      <c r="Q20" s="9">
        <f>Estonia!C3/Estonia!AC3</f>
        <v>0.78650553877139984</v>
      </c>
      <c r="R20" s="9">
        <f>Estonia!C4/Estonia!AC4</f>
        <v>0.88176895306859204</v>
      </c>
      <c r="S20" s="9">
        <f>Estonia!C5/Estonia!AC5</f>
        <v>0.71523178807947019</v>
      </c>
      <c r="T20" s="9">
        <f>Estonia!C6/Estonia!AC6</f>
        <v>0.83642495784148396</v>
      </c>
      <c r="U20" s="9">
        <f>Estonia!C7/Estonia!AC7</f>
        <v>0.79220779220779225</v>
      </c>
      <c r="V20" s="9">
        <f>Estonia!C8/Estonia!AC8</f>
        <v>0.76146076146076147</v>
      </c>
      <c r="W20" s="9"/>
    </row>
    <row r="21" spans="2:23">
      <c r="B21" s="3" t="s">
        <v>70</v>
      </c>
      <c r="C21" s="9">
        <f>Latvia!D2/Latvia!AC2</f>
        <v>0.906498673740053</v>
      </c>
      <c r="D21" s="9">
        <f>Latvia!D3/Latvia!AC3</f>
        <v>0.90595836324479539</v>
      </c>
      <c r="E21" s="9">
        <f>Latvia!D4/Latvia!AC4</f>
        <v>0.93027759845061331</v>
      </c>
      <c r="F21" s="9">
        <f>Latvia!D5/Latvia!AC5</f>
        <v>0.84139264990328821</v>
      </c>
      <c r="G21" s="9">
        <f>Latvia!D6/Latvia!AC6</f>
        <v>0.90427568602425012</v>
      </c>
      <c r="H21" s="9">
        <f>Latvia!D7/Latvia!AC7</f>
        <v>0.92507739938080491</v>
      </c>
      <c r="I21" s="9">
        <f>Latvia!D8/Latvia!AC8</f>
        <v>0.80558659217877093</v>
      </c>
      <c r="J21" s="9">
        <f>Latvia!D9/Latvia!AC9</f>
        <v>0.81319976428992335</v>
      </c>
      <c r="K21" s="9">
        <f>Latvia!D10/Latvia!AC10</f>
        <v>0.90428837787445615</v>
      </c>
      <c r="L21" s="9">
        <f>Latvia!D11/Latvia!AC11</f>
        <v>0.80942895086321376</v>
      </c>
      <c r="M21" s="9">
        <f>Latvia!D12/Latvia!AC12</f>
        <v>0.75</v>
      </c>
      <c r="N21" s="9">
        <f>Latvia!D13/Latvia!AC13</f>
        <v>0.77385159010600701</v>
      </c>
      <c r="P21" s="9">
        <f>Latvia!C2/Latvia!AC2</f>
        <v>0.75596816976127323</v>
      </c>
      <c r="Q21" s="9">
        <f>Latvia!C3/Latvia!AC3</f>
        <v>0.73295046661880836</v>
      </c>
      <c r="R21" s="9">
        <f>Latvia!C4/Latvia!AC4</f>
        <v>0.81342801807617815</v>
      </c>
      <c r="S21" s="9">
        <f>Latvia!C5/Latvia!AC5</f>
        <v>0.73952288845905867</v>
      </c>
      <c r="T21" s="9">
        <f>Latvia!C6/Latvia!AC6</f>
        <v>0.76707083599234205</v>
      </c>
      <c r="U21" s="9">
        <f>Latvia!C7/Latvia!AC7</f>
        <v>0.7931888544891641</v>
      </c>
      <c r="V21" s="9">
        <f>Latvia!C8/Latvia!AC8</f>
        <v>0.73966480446927374</v>
      </c>
      <c r="W21" s="9"/>
    </row>
    <row r="22" spans="2:23">
      <c r="B22" s="3" t="s">
        <v>68</v>
      </c>
      <c r="C22" s="9">
        <f>Lithuania!D2/Lithuania!AC2</f>
        <v>0.66298586572438167</v>
      </c>
      <c r="D22" s="9">
        <f>Lithuania!D3/Lithuania!AC3</f>
        <v>0.8051561725334655</v>
      </c>
      <c r="E22" s="9">
        <f>Lithuania!D4/Lithuania!AC4</f>
        <v>0.80400000000000005</v>
      </c>
      <c r="F22" s="9">
        <f>Lithuania!D5/Lithuania!AC5</f>
        <v>0.7838908450704225</v>
      </c>
      <c r="G22" s="9">
        <f>Lithuania!D6/Lithuania!AC6</f>
        <v>0.86175115207373276</v>
      </c>
      <c r="H22" s="9">
        <f>Lithuania!D7/Lithuania!AC7</f>
        <v>0.8721174004192872</v>
      </c>
      <c r="I22" s="9">
        <f>Lithuania!D8/Lithuania!AC8</f>
        <v>0.79672259071400697</v>
      </c>
      <c r="J22" s="9">
        <f>Lithuania!D9/Lithuania!AC9</f>
        <v>0.89554723262588432</v>
      </c>
      <c r="K22" s="9">
        <f>Lithuania!D10/Lithuania!AC10</f>
        <v>0.77628907835972394</v>
      </c>
      <c r="L22" s="9">
        <f>Lithuania!D11/Lithuania!AC11</f>
        <v>0.81607142857142856</v>
      </c>
      <c r="M22" s="9">
        <f>Lithuania!D12/Lithuania!AC12</f>
        <v>0.76389548693586695</v>
      </c>
      <c r="N22" s="9">
        <f>Lithuania!D13/Lithuania!AC13</f>
        <v>0.88806818181818181</v>
      </c>
      <c r="P22" s="9">
        <f>Lithuania!C2/Lithuania!AC2</f>
        <v>0.67712014134275622</v>
      </c>
      <c r="Q22" s="9">
        <f>Lithuania!C3/Lithuania!AC3</f>
        <v>0.75855230540406549</v>
      </c>
      <c r="R22" s="9">
        <f>Lithuania!C4/Lithuania!AC4</f>
        <v>0.77777777777777779</v>
      </c>
      <c r="S22" s="9">
        <f>Lithuania!C5/Lithuania!AC5</f>
        <v>0.64876760563380287</v>
      </c>
      <c r="T22" s="9">
        <f>Lithuania!C6/Lithuania!AC6</f>
        <v>0.79262672811059909</v>
      </c>
      <c r="U22" s="9">
        <f>Lithuania!C7/Lithuania!AC7</f>
        <v>0.68763102725366876</v>
      </c>
      <c r="V22" s="9">
        <f>Lithuania!C8/Lithuania!AC8</f>
        <v>0.72727272727272729</v>
      </c>
      <c r="W22" s="9">
        <f>Lithuania!C9/Lithuania!AC9</f>
        <v>0.78485226799833541</v>
      </c>
    </row>
    <row r="23" spans="2:23">
      <c r="B23" s="3" t="s">
        <v>79</v>
      </c>
      <c r="C23" s="9">
        <f>Romania!D2/Romania!AC2</f>
        <v>0.89404498838461099</v>
      </c>
      <c r="D23" s="9">
        <f>Romania!D3/Romania!AC3</f>
        <v>0.90316455696202536</v>
      </c>
      <c r="E23" s="9">
        <f>Romania!D4/Romania!AC4</f>
        <v>0.92226953757572128</v>
      </c>
      <c r="F23" s="9">
        <f>Romania!D5/Romania!AC5</f>
        <v>0.86530117406840223</v>
      </c>
      <c r="G23" s="9">
        <f>Romania!D6/Romania!AC6</f>
        <v>0.84773568783822273</v>
      </c>
      <c r="H23" s="9">
        <f>Romania!D7/Romania!AC7</f>
        <v>0.84329371816638365</v>
      </c>
      <c r="I23" s="9">
        <f>Romania!D8/Romania!AC8</f>
        <v>0.7630303333166758</v>
      </c>
      <c r="J23" s="9">
        <f>Romania!D9/Romania!AC9</f>
        <v>0.79496057958661837</v>
      </c>
      <c r="K23" s="9">
        <f>Romania!D10/Romania!AC10</f>
        <v>0.79264367816091952</v>
      </c>
      <c r="L23" s="9">
        <f>Romania!D11/Romania!AC11</f>
        <v>0.70083490438998119</v>
      </c>
      <c r="M23" s="9">
        <f>Romania!D12/Romania!AC12</f>
        <v>0.72683222289521499</v>
      </c>
      <c r="N23" s="9">
        <f>Romania!D13/Romania!AC13</f>
        <v>0.68844607379375589</v>
      </c>
      <c r="P23" s="9">
        <f>Romania!C2/Romania!AC2</f>
        <v>0.78650348461669217</v>
      </c>
      <c r="Q23" s="9">
        <f>Romania!C3/Romania!AC3</f>
        <v>0.71620253164556957</v>
      </c>
      <c r="R23" s="9">
        <f>Romania!C4/Romania!AC4</f>
        <v>0.73993882324716609</v>
      </c>
      <c r="S23" s="9">
        <f>Romania!C5/Romania!AC5</f>
        <v>0.68325676365492594</v>
      </c>
      <c r="T23" s="9">
        <f>Romania!C6/Romania!AC6</f>
        <v>0.75431500996866985</v>
      </c>
      <c r="U23" s="9">
        <f>Romania!C7/Romania!AC7</f>
        <v>0.69722693831352578</v>
      </c>
      <c r="V23" s="9">
        <f>Romania!C8/Romania!AC8</f>
        <v>0.7139573234720904</v>
      </c>
      <c r="W23" s="9"/>
    </row>
    <row r="24" spans="2:23">
      <c r="B24" s="3" t="s">
        <v>93</v>
      </c>
      <c r="C24" s="9">
        <f>Slovenia!D2/Slovenia!AC2</f>
        <v>0.89852398523985244</v>
      </c>
      <c r="D24" s="9">
        <f>Slovenia!D3/Slovenia!AC3</f>
        <v>0.93948339483394838</v>
      </c>
      <c r="E24" s="9">
        <f>Slovenia!D4/Slovenia!AC4</f>
        <v>0.86586901763224178</v>
      </c>
      <c r="F24" s="9">
        <f>Slovenia!D5/Slovenia!AC5</f>
        <v>0.84131147540983608</v>
      </c>
      <c r="G24" s="9">
        <f>Slovenia!D6/Slovenia!AC6</f>
        <v>0.91527446300715987</v>
      </c>
      <c r="H24" s="9">
        <f>Slovenia!D7/Slovenia!AC7</f>
        <v>0.90397553516819573</v>
      </c>
      <c r="I24" s="9">
        <f>Slovenia!D8/Slovenia!AC8</f>
        <v>0.91442953020134232</v>
      </c>
      <c r="J24" s="9">
        <f>Slovenia!D9/Slovenia!AC9</f>
        <v>0.87880496054114998</v>
      </c>
      <c r="K24" s="9">
        <f>Slovenia!D10/Slovenia!AC10</f>
        <v>0.92366863905325447</v>
      </c>
      <c r="L24" s="9">
        <f>Slovenia!D11/Slovenia!AC11</f>
        <v>0.91262716935966492</v>
      </c>
      <c r="M24" s="9">
        <f>Slovenia!D12/Slovenia!AC12</f>
        <v>0.85956890920966689</v>
      </c>
      <c r="N24" s="9">
        <f>Slovenia!D13/Slovenia!AC13</f>
        <v>0.9161636485580148</v>
      </c>
      <c r="P24" s="9">
        <f>Slovenia!C2/Slovenia!AC2</f>
        <v>0.84132841328413288</v>
      </c>
      <c r="Q24" s="9">
        <f>Slovenia!C3/Slovenia!AC3</f>
        <v>0.9734317343173432</v>
      </c>
      <c r="R24" s="9">
        <f>Slovenia!C4/Slovenia!AC4</f>
        <v>0.80856423173803527</v>
      </c>
      <c r="S24" s="9">
        <f>Slovenia!C5/Slovenia!AC5</f>
        <v>0.8314754098360656</v>
      </c>
      <c r="T24" s="9">
        <f>Slovenia!C6/Slovenia!AC6</f>
        <v>0.88603818615751795</v>
      </c>
      <c r="U24" s="9">
        <f>Slovenia!C7/Slovenia!AC7</f>
        <v>0.90581039755351678</v>
      </c>
      <c r="V24" s="9">
        <f>Slovenia!C8/Slovenia!AC8</f>
        <v>0.86297539149888147</v>
      </c>
      <c r="W24" s="9"/>
    </row>
    <row r="25" spans="2:23">
      <c r="B25" s="3" t="s">
        <v>95</v>
      </c>
      <c r="C25" s="9">
        <f>Czech!D2/Czech!AC2</f>
        <v>0.91907824222936763</v>
      </c>
      <c r="D25" s="9">
        <f>Czech!D3/Czech!AC3</f>
        <v>0.89736719478098792</v>
      </c>
      <c r="E25" s="9">
        <f>Czech!D4/Czech!AC4</f>
        <v>0.8881251982658348</v>
      </c>
      <c r="F25" s="9">
        <f>Czech!D5/Czech!AC5</f>
        <v>0.87858072916666663</v>
      </c>
      <c r="G25" s="9">
        <f>Czech!D6/Czech!AC6</f>
        <v>0.93365475317052715</v>
      </c>
      <c r="H25" s="9">
        <f>Czech!D7/Czech!AC7</f>
        <v>0.9327875480088943</v>
      </c>
      <c r="I25" s="9">
        <f>Czech!D8/Czech!AC8</f>
        <v>0.89082969432314407</v>
      </c>
      <c r="J25" s="9">
        <f>Czech!D9/Czech!AC9</f>
        <v>0.88617000198137508</v>
      </c>
      <c r="K25" s="9">
        <f>Czech!D10/Czech!AC10</f>
        <v>0.90920410916260253</v>
      </c>
      <c r="L25" s="9">
        <f>Czech!D11/Czech!AC11</f>
        <v>0.89663693993768134</v>
      </c>
      <c r="M25" s="9">
        <f>Czech!D12/Czech!AC12</f>
        <v>0.87799815498154976</v>
      </c>
      <c r="N25" s="9">
        <f>Czech!D13/Czech!AC13</f>
        <v>0.87636532651638388</v>
      </c>
      <c r="P25" s="9">
        <f>Czech!C2/Czech!AC2</f>
        <v>0.84469453376205783</v>
      </c>
      <c r="Q25" s="9">
        <f>Czech!C3/Czech!AC3</f>
        <v>0.80708294501397948</v>
      </c>
      <c r="R25" s="9">
        <f>Czech!C4/Czech!AC4</f>
        <v>0.84223326636354023</v>
      </c>
      <c r="S25" s="9">
        <f>Czech!C5/Czech!AC5</f>
        <v>0.77549913194444442</v>
      </c>
      <c r="T25" s="9">
        <f>Czech!C6/Czech!AC6</f>
        <v>0.80494707053767944</v>
      </c>
      <c r="U25" s="9">
        <f>Czech!C7/Czech!AC7</f>
        <v>0.76601980998585006</v>
      </c>
      <c r="V25" s="9"/>
      <c r="W25" s="9"/>
    </row>
    <row r="26" spans="2:23">
      <c r="B26" s="3" t="s">
        <v>97</v>
      </c>
      <c r="C26" s="9">
        <f>Slovakia!D2/Slovakia!AC2</f>
        <v>0.91797119599248589</v>
      </c>
      <c r="D26" s="9">
        <f>Slovakia!D3/Slovakia!AC3</f>
        <v>0.93183399026199865</v>
      </c>
      <c r="E26" s="9">
        <f>Slovakia!D4/Slovakia!AC4</f>
        <v>0.91652754590984975</v>
      </c>
      <c r="F26" s="9">
        <f>Slovakia!D5/Slovakia!AC5</f>
        <v>0.92593411452575725</v>
      </c>
      <c r="G26" s="9">
        <f>Slovakia!D6/Slovakia!AC6</f>
        <v>0.98611111111111116</v>
      </c>
      <c r="H26" s="9">
        <f>Slovakia!D7/Slovakia!AC7</f>
        <v>0.95209580838323349</v>
      </c>
      <c r="I26" s="9">
        <f>Slovakia!D8/Slovakia!AC8</f>
        <v>0.91062298807044117</v>
      </c>
      <c r="J26" s="9">
        <f>Slovakia!D9/Slovakia!AC9</f>
        <v>0.89141221374045798</v>
      </c>
      <c r="K26" s="9">
        <f>Slovakia!D10/Slovakia!AC10</f>
        <v>0.94265022509297314</v>
      </c>
      <c r="L26" s="9">
        <f>Slovakia!D11/Slovakia!AC11</f>
        <v>0.89380346338410177</v>
      </c>
      <c r="M26" s="9">
        <f>Slovakia!D12/Slovakia!AC12</f>
        <v>0.87485958211637838</v>
      </c>
      <c r="N26" s="9">
        <f>Slovakia!D13/Slovakia!AC13</f>
        <v>0.86476480836236935</v>
      </c>
      <c r="P26" s="9">
        <f>Slovakia!C2/Slovakia!AC2</f>
        <v>0.83406386975579216</v>
      </c>
      <c r="Q26" s="9">
        <f>Slovakia!C3/Slovakia!AC3</f>
        <v>0.87294226756318105</v>
      </c>
      <c r="R26" s="9">
        <f>Slovakia!C4/Slovakia!AC4</f>
        <v>0.873330550918197</v>
      </c>
      <c r="S26" s="9">
        <f>Slovakia!C5/Slovakia!AC5</f>
        <v>0.86225956223745304</v>
      </c>
      <c r="T26" s="9">
        <f>Slovakia!C6/Slovakia!AC6</f>
        <v>0.86303418803418808</v>
      </c>
      <c r="U26" s="9">
        <f>Slovakia!C7/Slovakia!AC7</f>
        <v>0.8544290728887054</v>
      </c>
      <c r="V26" s="9"/>
      <c r="W26" s="9"/>
    </row>
    <row r="27" spans="2:23">
      <c r="B27" s="3" t="s">
        <v>71</v>
      </c>
      <c r="C27" s="9">
        <f>Hungary!D2/Hungary!AC2</f>
        <v>0.84518321798020435</v>
      </c>
      <c r="D27" s="9">
        <f>Hungary!D3/Hungary!AC3</f>
        <v>0.8730882008468881</v>
      </c>
      <c r="E27" s="9">
        <f>Hungary!D4/Hungary!AC4</f>
        <v>0.97348309917973197</v>
      </c>
      <c r="F27" s="9">
        <f>Hungary!D5/Hungary!AC5</f>
        <v>0.94606350587211829</v>
      </c>
      <c r="G27" s="9">
        <f>Hungary!D6/Hungary!AC6</f>
        <v>1.0655439240743143</v>
      </c>
      <c r="H27" s="9">
        <f>Hungary!D7/Hungary!AC7</f>
        <v>1.0749052463252733</v>
      </c>
      <c r="I27" s="9">
        <f>Hungary!D8/Hungary!AC8</f>
        <v>1.0046787699983397</v>
      </c>
      <c r="J27" s="9">
        <f>Hungary!D9/Hungary!AC9</f>
        <v>0.99778924097273403</v>
      </c>
      <c r="K27" s="9">
        <f>Hungary!D10/Hungary!AC10</f>
        <v>0.95533760395075418</v>
      </c>
      <c r="L27" s="9">
        <f>Hungary!D11/Hungary!AC11</f>
        <v>0.94922317733963957</v>
      </c>
      <c r="M27" s="9">
        <f>Hungary!D12/Hungary!AC12</f>
        <v>0.99794941900205059</v>
      </c>
      <c r="N27" s="9">
        <f>Hungary!D13/Hungary!AC13</f>
        <v>1.0046372067648663</v>
      </c>
      <c r="P27" s="9">
        <f>Hungary!C2/Hungary!AC2</f>
        <v>0.96324055636474082</v>
      </c>
      <c r="Q27" s="9">
        <f>Hungary!C3/Hungary!AC3</f>
        <v>0.94161630593799028</v>
      </c>
      <c r="R27" s="9">
        <f>Hungary!C4/Hungary!AC4</f>
        <v>0.99141275648901028</v>
      </c>
      <c r="S27" s="9">
        <f>Hungary!C5/Hungary!AC5</f>
        <v>0.92605480643758153</v>
      </c>
      <c r="T27" s="9">
        <f>Hungary!C6/Hungary!AC6</f>
        <v>0.98529199603874884</v>
      </c>
      <c r="U27" s="9">
        <f>Hungary!C7/Hungary!AC7</f>
        <v>0.9563650333166348</v>
      </c>
      <c r="V27" s="9">
        <f>Hungary!C8/Hungary!AC8</f>
        <v>0.93433798425208869</v>
      </c>
      <c r="W27" s="9"/>
    </row>
    <row r="28" spans="2:23">
      <c r="B28" s="3"/>
    </row>
    <row r="29" spans="2:23">
      <c r="C29" s="13" t="s">
        <v>8</v>
      </c>
      <c r="D29" s="13" t="s">
        <v>9</v>
      </c>
      <c r="E29" s="13" t="s">
        <v>10</v>
      </c>
      <c r="F29" s="13" t="s">
        <v>11</v>
      </c>
      <c r="G29" s="13" t="s">
        <v>12</v>
      </c>
      <c r="H29" s="13" t="s">
        <v>13</v>
      </c>
      <c r="I29" s="13" t="s">
        <v>14</v>
      </c>
      <c r="J29" s="13" t="s">
        <v>15</v>
      </c>
      <c r="K29" s="13" t="s">
        <v>16</v>
      </c>
      <c r="L29" s="13" t="s">
        <v>17</v>
      </c>
      <c r="M29" s="13" t="s">
        <v>18</v>
      </c>
      <c r="N29" s="13" t="s">
        <v>19</v>
      </c>
      <c r="P29" s="14" t="s">
        <v>8</v>
      </c>
      <c r="Q29" s="14" t="s">
        <v>9</v>
      </c>
      <c r="R29" s="14" t="s">
        <v>10</v>
      </c>
      <c r="S29" s="14" t="s">
        <v>11</v>
      </c>
      <c r="T29" s="14" t="s">
        <v>12</v>
      </c>
      <c r="U29" s="14" t="s">
        <v>13</v>
      </c>
      <c r="V29" s="14" t="s">
        <v>14</v>
      </c>
      <c r="W29" s="14" t="s">
        <v>15</v>
      </c>
    </row>
    <row r="30" spans="2:23">
      <c r="B30" t="s">
        <v>82</v>
      </c>
      <c r="C30" s="9">
        <f>MIN(C3:C27)</f>
        <v>0.66298586572438167</v>
      </c>
      <c r="D30" s="9">
        <f>MIN(D3:D27)</f>
        <v>0.8051561725334655</v>
      </c>
      <c r="E30" s="9">
        <f>MIN(E3:E27)</f>
        <v>0.80400000000000005</v>
      </c>
      <c r="F30" s="9">
        <f>MIN(F3:F27)</f>
        <v>0.7838908450704225</v>
      </c>
      <c r="G30" s="9">
        <f>MIN(G3:G27)</f>
        <v>0.84773568783822273</v>
      </c>
      <c r="H30" s="9">
        <f>MIN(H3:H27)</f>
        <v>0.84329371816638365</v>
      </c>
      <c r="I30" s="9">
        <f>MIN(I3:I27)</f>
        <v>0.75213675213675213</v>
      </c>
      <c r="J30" s="9">
        <f>MIN(J3:J27)</f>
        <v>0.79496057958661837</v>
      </c>
      <c r="K30" s="9">
        <f>MIN(K3:K27)</f>
        <v>0.77628907835972394</v>
      </c>
      <c r="L30" s="9">
        <f>MIN(L3:L27)</f>
        <v>0.70083490438998119</v>
      </c>
      <c r="M30" s="9">
        <f>MIN(M3:M27)</f>
        <v>0.72683222289521499</v>
      </c>
      <c r="N30" s="9">
        <f>MIN(N3:N27)</f>
        <v>0.68844607379375589</v>
      </c>
      <c r="P30" s="9">
        <f>MIN(P3:P27)</f>
        <v>0.67712014134275622</v>
      </c>
      <c r="Q30" s="9">
        <f>MIN(Q3:Q27)</f>
        <v>0.71620253164556957</v>
      </c>
      <c r="R30" s="9">
        <f>MIN(R3:R27)</f>
        <v>0.73993882324716609</v>
      </c>
      <c r="S30" s="9">
        <f>MIN(S3:S27)</f>
        <v>0.64876760563380287</v>
      </c>
      <c r="T30" s="9">
        <f>MIN(T3:T27)</f>
        <v>0.75431500996866985</v>
      </c>
      <c r="U30" s="9">
        <f>MIN(U3:U27)</f>
        <v>0.68763102725366876</v>
      </c>
      <c r="V30" s="9">
        <f>MIN(V3:V27)</f>
        <v>0.7139573234720904</v>
      </c>
      <c r="W30" s="9"/>
    </row>
    <row r="31" spans="2:23">
      <c r="B31" t="s">
        <v>83</v>
      </c>
      <c r="C31" s="9">
        <f>PERCENTILE(C3:C27,0.1)</f>
        <v>0.84926494023991839</v>
      </c>
      <c r="D31" s="9">
        <f>PERCENTILE(D3:D27,0.1)</f>
        <v>0.86826851296715402</v>
      </c>
      <c r="E31" s="9">
        <f>PERCENTILE(E3:E27,0.1)</f>
        <v>0.87477148988567899</v>
      </c>
      <c r="F31" s="9">
        <f>PERCENTILE(F3:F27,0.1)</f>
        <v>0.84116035175333836</v>
      </c>
      <c r="G31" s="9">
        <f>PERCENTILE(G3:G27,0.1)</f>
        <v>0.89422551893501134</v>
      </c>
      <c r="H31" s="9">
        <f>PERCENTILE(H3:H27,0.1)</f>
        <v>0.88374437995016775</v>
      </c>
      <c r="I31" s="9">
        <f>PERCENTILE(I3:I27,0.1)</f>
        <v>0.7923487099452764</v>
      </c>
      <c r="J31" s="9">
        <f>PERCENTILE(J3:J27,0.1)</f>
        <v>0.86296776734899017</v>
      </c>
      <c r="K31" s="9">
        <f>PERCENTILE(K3:K27,0.1)</f>
        <v>0.82934290418853551</v>
      </c>
      <c r="L31" s="9">
        <f>PERCENTILE(L3:L27,0.1)</f>
        <v>0.81208594194649963</v>
      </c>
      <c r="M31" s="9">
        <f>PERCENTILE(M3:M27,0.1)</f>
        <v>0.78338509330874773</v>
      </c>
      <c r="N31" s="9">
        <f>PERCENTILE(N3:N27,0.1)</f>
        <v>0.79808261211066822</v>
      </c>
      <c r="P31" s="9">
        <f>PERCENTILE(P3:P27,0.1)</f>
        <v>0.76818229570344077</v>
      </c>
      <c r="Q31" s="9">
        <f>PERCENTILE(Q3:Q27,0.1)</f>
        <v>0.76184516416116721</v>
      </c>
      <c r="R31" s="9">
        <f>PERCENTILE(R3:R27,0.1)</f>
        <v>0.79680231607183749</v>
      </c>
      <c r="S31" s="9">
        <f>PERCENTILE(S3:S27,0.1)</f>
        <v>0.70609271523178807</v>
      </c>
      <c r="T31" s="9">
        <f>PERCENTILE(T3:T27,0.1)</f>
        <v>0.78307010871996774</v>
      </c>
      <c r="U31" s="9">
        <f>PERCENTILE(U3:U27,0.1)</f>
        <v>0.75013782753131752</v>
      </c>
      <c r="V31" s="9">
        <f>PERCENTILE(V3:V27,0.1)</f>
        <v>0.72975114271203656</v>
      </c>
      <c r="W31" s="9"/>
    </row>
    <row r="32" spans="2:23">
      <c r="B32" t="s">
        <v>84</v>
      </c>
      <c r="C32" s="9">
        <f>PERCENTILE(C3:C27,0.25)</f>
        <v>0.89401165871754107</v>
      </c>
      <c r="D32" s="9">
        <f>PERCENTILE(D3:D27,0.25)</f>
        <v>0.90595836324479539</v>
      </c>
      <c r="E32" s="9">
        <f>PERCENTILE(E3:E27,0.25)</f>
        <v>0.91652754590984975</v>
      </c>
      <c r="F32" s="9">
        <f>PERCENTILE(F3:F27,0.25)</f>
        <v>0.86973143759873617</v>
      </c>
      <c r="G32" s="9">
        <f>PERCENTILE(G3:G27,0.25)</f>
        <v>0.90615478366849478</v>
      </c>
      <c r="H32" s="9">
        <f>PERCENTILE(H3:H27,0.25)</f>
        <v>0.92507739938080491</v>
      </c>
      <c r="I32" s="9">
        <f>PERCENTILE(I3:I27,0.25)</f>
        <v>0.89082969432314407</v>
      </c>
      <c r="J32" s="9">
        <f>PERCENTILE(J3:J27,0.25)</f>
        <v>0.89141221374045798</v>
      </c>
      <c r="K32" s="9">
        <f>PERCENTILE(K3:K27,0.25)</f>
        <v>0.90492957746478875</v>
      </c>
      <c r="L32" s="9">
        <f>PERCENTILE(L3:L27,0.25)</f>
        <v>0.88208552796588913</v>
      </c>
      <c r="M32" s="9">
        <f>PERCENTILE(M3:M27,0.25)</f>
        <v>0.87356321839080464</v>
      </c>
      <c r="N32" s="9">
        <f>PERCENTILE(N3:N27,0.25)</f>
        <v>0.88806818181818181</v>
      </c>
      <c r="P32" s="9">
        <f>PERCENTILE(P3:P27,0.25)</f>
        <v>0.84132841328413288</v>
      </c>
      <c r="Q32" s="9">
        <f>PERCENTILE(Q3:Q27,0.25)</f>
        <v>0.87294226756318105</v>
      </c>
      <c r="R32" s="9">
        <f>PERCENTILE(R3:R27,0.25)</f>
        <v>0.87296188856656998</v>
      </c>
      <c r="S32" s="9">
        <f>PERCENTILE(S3:S27,0.25)</f>
        <v>0.82398667406996118</v>
      </c>
      <c r="T32" s="9">
        <f>PERCENTILE(T3:T27,0.25)</f>
        <v>0.85007974481658688</v>
      </c>
      <c r="U32" s="9">
        <f>PERCENTILE(U3:U27,0.25)</f>
        <v>0.8544290728887054</v>
      </c>
      <c r="V32" s="9">
        <f>PERCENTILE(V3:V27,0.25)</f>
        <v>0.76146076146076147</v>
      </c>
      <c r="W32" s="9"/>
    </row>
    <row r="33" spans="2:23">
      <c r="B33" t="s">
        <v>7</v>
      </c>
      <c r="C33" s="9">
        <f>MEDIAN(C3:C27)</f>
        <v>0.91797119599248589</v>
      </c>
      <c r="D33" s="9">
        <f>MEDIAN(D3:D27)</f>
        <v>0.93380990203865499</v>
      </c>
      <c r="E33" s="9">
        <f>MEDIAN(E3:E27)</f>
        <v>0.93031738997034052</v>
      </c>
      <c r="F33" s="9">
        <f>MEDIAN(F3:F27)</f>
        <v>0.91286662384928285</v>
      </c>
      <c r="G33" s="9">
        <f>MEDIAN(G3:G27)</f>
        <v>0.92713936430317845</v>
      </c>
      <c r="H33" s="9">
        <f>MEDIAN(H3:H27)</f>
        <v>0.95775241439859526</v>
      </c>
      <c r="I33" s="9">
        <f>MEDIAN(I3:I27)</f>
        <v>0.9243564356435644</v>
      </c>
      <c r="J33" s="9">
        <f>MEDIAN(J3:J27)</f>
        <v>0.93556338028169017</v>
      </c>
      <c r="K33" s="9">
        <f>MEDIAN(K3:K27)</f>
        <v>0.93609927764400813</v>
      </c>
      <c r="L33" s="9">
        <f>MEDIAN(L3:L27)</f>
        <v>0.91935483870967738</v>
      </c>
      <c r="M33" s="9">
        <f>MEDIAN(M3:M27)</f>
        <v>0.92243608158575119</v>
      </c>
      <c r="N33" s="9">
        <f>MEDIAN(N3:N27)</f>
        <v>0.93607450582868723</v>
      </c>
      <c r="P33" s="9">
        <f>MEDIAN(P3:P27)</f>
        <v>0.88522130532633159</v>
      </c>
      <c r="Q33" s="9">
        <f>MEDIAN(Q3:Q27)</f>
        <v>0.89512776831345831</v>
      </c>
      <c r="R33" s="9">
        <f>MEDIAN(R3:R27)</f>
        <v>0.90333379829822846</v>
      </c>
      <c r="S33" s="9">
        <f>MEDIAN(S3:S27)</f>
        <v>0.86225956223745304</v>
      </c>
      <c r="T33" s="9">
        <f>MEDIAN(T3:T27)</f>
        <v>0.89536894696387392</v>
      </c>
      <c r="U33" s="9">
        <f>MEDIAN(U3:U27)</f>
        <v>0.90951379218393524</v>
      </c>
      <c r="V33" s="9">
        <f>MEDIAN(V3:V27)</f>
        <v>0.87244860364011501</v>
      </c>
      <c r="W33" s="9"/>
    </row>
    <row r="34" spans="2:23">
      <c r="B34" t="s">
        <v>85</v>
      </c>
      <c r="C34" s="9">
        <f>PERCENTILE(C3:C27,0.75)</f>
        <v>0.95680375379519733</v>
      </c>
      <c r="D34" s="9">
        <f>PERCENTILE(D3:D27,0.75)</f>
        <v>0.96499526963103122</v>
      </c>
      <c r="E34" s="9">
        <f>PERCENTILE(E3:E27,0.75)</f>
        <v>0.97348309917973197</v>
      </c>
      <c r="F34" s="9">
        <f>PERCENTILE(F3:F27,0.75)</f>
        <v>0.94079528718703975</v>
      </c>
      <c r="G34" s="9">
        <f>PERCENTILE(G3:G27,0.75)</f>
        <v>0.97569406256382862</v>
      </c>
      <c r="H34" s="9">
        <f>PERCENTILE(H3:H27,0.75)</f>
        <v>0.97874098318980585</v>
      </c>
      <c r="I34" s="9">
        <f>PERCENTILE(I3:I27,0.75)</f>
        <v>0.9551983309706582</v>
      </c>
      <c r="J34" s="9">
        <f>PERCENTILE(J3:J27,0.75)</f>
        <v>0.96764941201334476</v>
      </c>
      <c r="K34" s="9">
        <f>PERCENTILE(K3:K27,0.75)</f>
        <v>0.95543628759438748</v>
      </c>
      <c r="L34" s="9">
        <f>PERCENTILE(L3:L27,0.75)</f>
        <v>0.94922317733963957</v>
      </c>
      <c r="M34" s="9">
        <f>PERCENTILE(M3:M27,0.75)</f>
        <v>0.96082404593042892</v>
      </c>
      <c r="N34" s="9">
        <f>PERCENTILE(N3:N27,0.75)</f>
        <v>0.95316363636363632</v>
      </c>
      <c r="P34" s="9">
        <f>PERCENTILE(P3:P27,0.75)</f>
        <v>0.91946022727272725</v>
      </c>
      <c r="Q34" s="9">
        <f>PERCENTILE(Q3:Q27,0.75)</f>
        <v>0.94161630593799028</v>
      </c>
      <c r="R34" s="9">
        <f>PERCENTILE(R3:R27,0.75)</f>
        <v>0.9603485838779956</v>
      </c>
      <c r="S34" s="9">
        <f>PERCENTILE(S3:S27,0.75)</f>
        <v>0.92014557910511663</v>
      </c>
      <c r="T34" s="9">
        <f>PERCENTILE(T3:T27,0.75)</f>
        <v>0.93256144627259796</v>
      </c>
      <c r="U34" s="9">
        <f>PERCENTILE(U3:U27,0.75)</f>
        <v>0.94724900737379469</v>
      </c>
      <c r="V34" s="9">
        <f>PERCENTILE(V3:V27,0.75)</f>
        <v>0.93433798425208869</v>
      </c>
      <c r="W34" s="9"/>
    </row>
    <row r="35" spans="2:23">
      <c r="B35" t="s">
        <v>86</v>
      </c>
      <c r="C35" s="9">
        <f>PERCENTILE(C3:C27,0.9)</f>
        <v>0.98165666159229281</v>
      </c>
      <c r="D35" s="9">
        <f>PERCENTILE(D3:D27,0.9)</f>
        <v>0.99630061948421678</v>
      </c>
      <c r="E35" s="9">
        <f>PERCENTILE(E3:E27,0.9)</f>
        <v>0.99703484752692451</v>
      </c>
      <c r="F35" s="9">
        <f>PERCENTILE(F3:F27,0.9)</f>
        <v>0.96492539337777017</v>
      </c>
      <c r="G35" s="9">
        <f>PERCENTILE(G3:G27,0.9)</f>
        <v>0.99629840333613895</v>
      </c>
      <c r="H35" s="9">
        <f>PERCENTILE(H3:H27,0.9)</f>
        <v>0.99381650318621684</v>
      </c>
      <c r="I35" s="9">
        <f>PERCENTILE(I3:I27,0.9)</f>
        <v>0.97177802432256499</v>
      </c>
      <c r="J35" s="9">
        <f>PERCENTILE(J3:J27,0.9)</f>
        <v>0.99660540193482694</v>
      </c>
      <c r="K35" s="9">
        <f>PERCENTILE(K3:K27,0.9)</f>
        <v>0.99116211392306286</v>
      </c>
      <c r="L35" s="9">
        <f>PERCENTILE(L3:L27,0.9)</f>
        <v>0.9833042547810964</v>
      </c>
      <c r="M35" s="9">
        <f>PERCENTILE(M3:M27,0.9)</f>
        <v>0.99148817103414744</v>
      </c>
      <c r="N35" s="9">
        <f>PERCENTILE(N3:N27,0.9)</f>
        <v>0.99846906287840753</v>
      </c>
      <c r="P35" s="9">
        <f>PERCENTILE(P3:P27,0.9)</f>
        <v>0.96149709865579003</v>
      </c>
      <c r="Q35" s="9">
        <f>PERCENTILE(Q3:Q27,0.9)</f>
        <v>0.97597436065569965</v>
      </c>
      <c r="R35" s="9">
        <f>PERCENTILE(R3:R27,0.9)</f>
        <v>0.98708751279993179</v>
      </c>
      <c r="S35" s="9">
        <f>PERCENTILE(S3:S27,0.9)</f>
        <v>0.95217415332713273</v>
      </c>
      <c r="T35" s="9">
        <f>PERCENTILE(T3:T27,0.9)</f>
        <v>0.98662447497640027</v>
      </c>
      <c r="U35" s="9">
        <f>PERCENTILE(U3:U27,0.9)</f>
        <v>0.95665984763898937</v>
      </c>
      <c r="V35" s="9">
        <f>PERCENTILE(V3:V27,0.9)</f>
        <v>0.93973247158917683</v>
      </c>
      <c r="W35" s="9"/>
    </row>
    <row r="36" spans="2:23">
      <c r="B36" t="s">
        <v>87</v>
      </c>
      <c r="C36" s="9">
        <f>MAX(C3:C27)</f>
        <v>0.9982495623905977</v>
      </c>
      <c r="D36" s="9">
        <f>MAX(D3:D27)</f>
        <v>1.0258948095292899</v>
      </c>
      <c r="E36" s="9">
        <f>MAX(E3:E27)</f>
        <v>1.0128681347837623</v>
      </c>
      <c r="F36" s="9">
        <f>MAX(F3:F27)</f>
        <v>0.99901692296889266</v>
      </c>
      <c r="G36" s="9">
        <f>MAX(G3:G27)</f>
        <v>1.0655439240743143</v>
      </c>
      <c r="H36" s="9">
        <f>MAX(H3:H27)</f>
        <v>1.0749052463252733</v>
      </c>
      <c r="I36" s="9">
        <f>MAX(I3:I27)</f>
        <v>1.0046787699983397</v>
      </c>
      <c r="J36" s="9">
        <f>MAX(J3:J27)</f>
        <v>1.0537098560354374</v>
      </c>
      <c r="K36" s="9">
        <f>MAX(K3:K27)</f>
        <v>1.0153784434340734</v>
      </c>
      <c r="L36" s="9">
        <f>MAX(L3:L27)</f>
        <v>0.99283105640470715</v>
      </c>
      <c r="M36" s="9">
        <f>MAX(M3:M27)</f>
        <v>1.0201422588579405</v>
      </c>
      <c r="N36" s="9">
        <f>MAX(N3:N27)</f>
        <v>1.0198161975875932</v>
      </c>
      <c r="P36" s="9">
        <f>MAX(P3:P27)</f>
        <v>1.0022287226633235</v>
      </c>
      <c r="Q36" s="9">
        <f>MAX(Q3:Q27)</f>
        <v>0.98827191775863321</v>
      </c>
      <c r="R36" s="9">
        <f>MAX(R3:R27)</f>
        <v>1.0109023095682113</v>
      </c>
      <c r="S36" s="9">
        <f>MAX(S3:S27)</f>
        <v>0.96959483182360784</v>
      </c>
      <c r="T36" s="9">
        <f>MAX(T3:T27)</f>
        <v>1</v>
      </c>
      <c r="U36" s="9">
        <f t="shared" ref="U36:V36" si="0">MAX(U3:U27)</f>
        <v>1.0123004832332698</v>
      </c>
      <c r="V36" s="9">
        <f t="shared" si="0"/>
        <v>0.95651331093305769</v>
      </c>
      <c r="W36" s="9"/>
    </row>
  </sheetData>
  <hyperlinks>
    <hyperlink ref="B3" location="Germany!A1" display="data" xr:uid="{EC6FA230-1CB7-4D76-9245-3A42CBA8F8DB}"/>
    <hyperlink ref="B4" location="France!A1" display="France" xr:uid="{2512BF53-A30F-4422-B7EA-C36D82AE2199}"/>
    <hyperlink ref="B5" location="Switzerland!A1" display="Switzerland" xr:uid="{8FFF0E31-80C7-42B2-85AF-09FCCF242837}"/>
    <hyperlink ref="B6" location="Austria!A1" display="Austria" xr:uid="{594AA843-016A-4F4F-8EAC-8DE58E264BD3}"/>
    <hyperlink ref="B7" location="NorthernIreland!A1" display="Northern Ireland" xr:uid="{EA9BB3AE-E9E4-41D2-AD21-885390F751D6}"/>
    <hyperlink ref="B9" location="Sweden!A1" display="Sweden" xr:uid="{A8287A12-BDA7-46A8-A8FB-9F832FB8E7CA}"/>
    <hyperlink ref="B10" location="Portugal!A1" display="Portugal" xr:uid="{502C7170-8D9F-4E54-BC5D-DAFB5544D3F6}"/>
    <hyperlink ref="B11" location="Spain!A1" display="Spain" xr:uid="{F042BFFB-24B1-43C3-A3AD-9B1673E1168C}"/>
    <hyperlink ref="B12" location="Netherlands!A1" display="Netherlands" xr:uid="{06C7398E-1644-4ECD-8478-CF441145ED81}"/>
    <hyperlink ref="B13" location="Belgium!A1" display="Belgium!A1" xr:uid="{DEAC8669-8DE1-4CD2-9629-531E87EE606A}"/>
    <hyperlink ref="B14" location="Norway!A1" display="Norway" xr:uid="{BC66A827-E733-4F8C-A914-5174E5BC35EB}"/>
    <hyperlink ref="B15" location="Israel!A1" display="Israel" xr:uid="{D8235669-F4A9-465C-8144-5B823C356BD7}"/>
    <hyperlink ref="B16" location="Italy!A1" display="Italy" xr:uid="{AB461481-2EE3-4953-91D7-6DC4D4FBC115}"/>
    <hyperlink ref="B17" location="Denmark!A1" display="Denmark" xr:uid="{25C2CC55-24AD-44FE-9E66-542329D61D59}"/>
    <hyperlink ref="B18" location="Finland!A1" display="Finland" xr:uid="{75F49D1C-7C0A-4A3A-91AC-7ADAD5682979}"/>
    <hyperlink ref="B19" location="Poland!A1" display="Poland" xr:uid="{3B389983-B9C0-4E8B-A24E-CCD76061BCB7}"/>
    <hyperlink ref="B20" location="Estonia!A1" display="Estonia" xr:uid="{2436CE14-D4A9-48AE-8258-A5390A6428C3}"/>
    <hyperlink ref="B22" location="Lithuania!A1" display="Lithuania" xr:uid="{21FAE639-0121-430E-8805-C64F2A74EBF4}"/>
    <hyperlink ref="B21" location="Latvia!A1" display="Latvia" xr:uid="{E93AA381-FD01-43A8-90AE-59BF0CF96476}"/>
    <hyperlink ref="B8" location="Scotland!A1" display="Scotland" xr:uid="{40FC4DBD-72A1-4FCA-896D-7FE96CF99DD9}"/>
    <hyperlink ref="B23" location="Romania!A1" display="Romania" xr:uid="{FF01A504-AD27-4349-8CD5-6CF954937603}"/>
    <hyperlink ref="B24" location="Slovenia!A1" display="Slovenia" xr:uid="{7E2CC4EF-7BFD-4942-B318-1D6C29470F19}"/>
    <hyperlink ref="B25" location="Czech!A1" display="Czech Republic" xr:uid="{AE117372-0BAF-4520-9031-CAC516279A4F}"/>
    <hyperlink ref="B26" location="Slovakia!A1" display="Slovakia" xr:uid="{91748103-FADC-4376-8FF0-7A86BD50E41D}"/>
    <hyperlink ref="B27" location="Hungary!A1" display="Hungary" xr:uid="{81546A60-5E03-457D-B0AA-7499582E3BA9}"/>
  </hyperlink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E366-4BFA-4D81-9466-3F0647B2A3A5}">
  <dimension ref="A1:AD49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7539</v>
      </c>
      <c r="D2">
        <v>6615</v>
      </c>
      <c r="E2">
        <v>7354</v>
      </c>
      <c r="F2">
        <v>8105</v>
      </c>
      <c r="G2">
        <v>7376</v>
      </c>
      <c r="H2" s="11">
        <f t="shared" ref="H2:H13" si="0">K37*C$45/SUM(K$37:K$48)</f>
        <v>7828.9389410166159</v>
      </c>
      <c r="I2" s="11">
        <f t="shared" ref="I2:I13" si="1">L37*C$44/SUM(L$37:L$48)</f>
        <v>7826.7053335587343</v>
      </c>
      <c r="K2">
        <f>SUM(C$2:C2)</f>
        <v>7539</v>
      </c>
      <c r="L2">
        <f>SUM(D$2:D2)</f>
        <v>6615</v>
      </c>
      <c r="M2">
        <f>SUM(E$2:E2)</f>
        <v>7354</v>
      </c>
      <c r="N2">
        <f>SUM(F$2:F2)</f>
        <v>8105</v>
      </c>
      <c r="O2">
        <f>SUM(G$2:G2)</f>
        <v>7376</v>
      </c>
      <c r="P2" s="12">
        <f>SUM(H$2:H2)</f>
        <v>7828.9389410166159</v>
      </c>
      <c r="Q2" s="12">
        <f>SUM(I$2:I2)</f>
        <v>7826.7053335587343</v>
      </c>
      <c r="R2" s="12">
        <f>MEDIAN(M2:Q2)</f>
        <v>7826.7053335587343</v>
      </c>
      <c r="T2" t="s">
        <v>8</v>
      </c>
      <c r="U2">
        <f t="shared" ref="U2:AA13" si="2">K2-$R2</f>
        <v>-287.70533355873431</v>
      </c>
      <c r="V2">
        <f t="shared" si="2"/>
        <v>-1211.7053335587343</v>
      </c>
      <c r="W2">
        <f t="shared" si="2"/>
        <v>-472.70533355873431</v>
      </c>
      <c r="X2">
        <f t="shared" si="2"/>
        <v>278.29466644126569</v>
      </c>
      <c r="Y2">
        <f t="shared" si="2"/>
        <v>-450.70533355873431</v>
      </c>
      <c r="Z2">
        <f t="shared" si="2"/>
        <v>2.2336074578815897</v>
      </c>
      <c r="AA2">
        <f t="shared" si="2"/>
        <v>0</v>
      </c>
      <c r="AC2">
        <f>MEDIAN($E2:$I2)</f>
        <v>7826.7053335587343</v>
      </c>
      <c r="AD2">
        <f>MEDIAN(F2:I2)</f>
        <v>7827.8221372876751</v>
      </c>
    </row>
    <row r="3" spans="1:30">
      <c r="B3" t="s">
        <v>9</v>
      </c>
      <c r="C3">
        <v>6568</v>
      </c>
      <c r="D3">
        <v>6090</v>
      </c>
      <c r="E3">
        <v>7166</v>
      </c>
      <c r="F3">
        <v>7060</v>
      </c>
      <c r="G3">
        <v>6544</v>
      </c>
      <c r="H3" s="11">
        <f t="shared" si="0"/>
        <v>6890.1965078583889</v>
      </c>
      <c r="I3" s="11">
        <f t="shared" si="1"/>
        <v>6975.2402954166055</v>
      </c>
      <c r="K3">
        <f>SUM(C$2:C3)</f>
        <v>14107</v>
      </c>
      <c r="L3">
        <f>SUM(D$2:D3)</f>
        <v>12705</v>
      </c>
      <c r="M3">
        <f>SUM(E$2:E3)</f>
        <v>14520</v>
      </c>
      <c r="N3">
        <f>SUM(F$2:F3)</f>
        <v>15165</v>
      </c>
      <c r="O3">
        <f>SUM(G$2:G3)</f>
        <v>13920</v>
      </c>
      <c r="P3" s="12">
        <f>SUM(H$2:H3)</f>
        <v>14719.135448875004</v>
      </c>
      <c r="Q3" s="12">
        <f>SUM(I$2:I3)</f>
        <v>14801.94562897534</v>
      </c>
      <c r="R3" s="12">
        <f t="shared" ref="R3:R13" si="3">MEDIAN(M3:Q3)</f>
        <v>14719.135448875004</v>
      </c>
      <c r="T3" t="s">
        <v>9</v>
      </c>
      <c r="U3">
        <f t="shared" si="2"/>
        <v>-612.13544887500393</v>
      </c>
      <c r="V3">
        <f t="shared" si="2"/>
        <v>-2014.1354488750039</v>
      </c>
      <c r="W3">
        <f t="shared" si="2"/>
        <v>-199.13544887500393</v>
      </c>
      <c r="X3">
        <f t="shared" si="2"/>
        <v>445.86455112499607</v>
      </c>
      <c r="Y3">
        <f t="shared" si="2"/>
        <v>-799.13544887500393</v>
      </c>
      <c r="Z3">
        <f t="shared" si="2"/>
        <v>0</v>
      </c>
      <c r="AA3">
        <f t="shared" si="2"/>
        <v>82.810180100335856</v>
      </c>
      <c r="AC3">
        <f t="shared" ref="AC3:AC13" si="4">MEDIAN($E3:$I3)</f>
        <v>6975.2402954166055</v>
      </c>
      <c r="AD3">
        <f t="shared" ref="AD3:AD13" si="5">MEDIAN(F3:I3)</f>
        <v>6932.7184016374977</v>
      </c>
    </row>
    <row r="4" spans="1:30">
      <c r="B4" t="s">
        <v>10</v>
      </c>
      <c r="C4">
        <v>7133</v>
      </c>
      <c r="D4">
        <v>7004</v>
      </c>
      <c r="E4">
        <v>7818</v>
      </c>
      <c r="F4">
        <v>7092</v>
      </c>
      <c r="G4">
        <v>6944</v>
      </c>
      <c r="H4" s="11">
        <f t="shared" si="0"/>
        <v>7194.7833566927366</v>
      </c>
      <c r="I4" s="11">
        <f t="shared" si="1"/>
        <v>7556.7522135114004</v>
      </c>
      <c r="K4">
        <f>SUM(C$2:C4)</f>
        <v>21240</v>
      </c>
      <c r="L4">
        <f>SUM(D$2:D4)</f>
        <v>19709</v>
      </c>
      <c r="M4">
        <f>SUM(E$2:E4)</f>
        <v>22338</v>
      </c>
      <c r="N4">
        <f>SUM(F$2:F4)</f>
        <v>22257</v>
      </c>
      <c r="O4">
        <f>SUM(G$2:G4)</f>
        <v>20864</v>
      </c>
      <c r="P4" s="12">
        <f>SUM(H$2:H4)</f>
        <v>21913.91880556774</v>
      </c>
      <c r="Q4" s="12">
        <f>SUM(I$2:I4)</f>
        <v>22358.697842486741</v>
      </c>
      <c r="R4" s="12">
        <f t="shared" si="3"/>
        <v>22257</v>
      </c>
      <c r="T4" t="s">
        <v>10</v>
      </c>
      <c r="U4">
        <f t="shared" si="2"/>
        <v>-1017</v>
      </c>
      <c r="V4">
        <f t="shared" si="2"/>
        <v>-2548</v>
      </c>
      <c r="W4">
        <f t="shared" si="2"/>
        <v>81</v>
      </c>
      <c r="X4">
        <f t="shared" si="2"/>
        <v>0</v>
      </c>
      <c r="Y4">
        <f t="shared" si="2"/>
        <v>-1393</v>
      </c>
      <c r="Z4">
        <f t="shared" si="2"/>
        <v>-343.08119443225951</v>
      </c>
      <c r="AA4">
        <f t="shared" si="2"/>
        <v>101.69784248674114</v>
      </c>
      <c r="AC4">
        <f t="shared" si="4"/>
        <v>7194.7833566927366</v>
      </c>
      <c r="AD4">
        <f t="shared" si="5"/>
        <v>7143.3916783463683</v>
      </c>
    </row>
    <row r="5" spans="1:30">
      <c r="B5" t="s">
        <v>11</v>
      </c>
      <c r="C5">
        <v>6387</v>
      </c>
      <c r="D5">
        <v>6525</v>
      </c>
      <c r="E5">
        <v>7014</v>
      </c>
      <c r="F5">
        <v>7067</v>
      </c>
      <c r="G5">
        <v>6897</v>
      </c>
      <c r="H5" s="11">
        <f t="shared" si="0"/>
        <v>6743.18771331058</v>
      </c>
      <c r="I5" s="11">
        <f t="shared" si="1"/>
        <v>6891.0613655093721</v>
      </c>
      <c r="K5">
        <f>SUM(C$2:C5)</f>
        <v>27627</v>
      </c>
      <c r="L5">
        <f>SUM(D$2:D5)</f>
        <v>26234</v>
      </c>
      <c r="M5">
        <f>SUM(E$2:E5)</f>
        <v>29352</v>
      </c>
      <c r="N5">
        <f>SUM(F$2:F5)</f>
        <v>29324</v>
      </c>
      <c r="O5">
        <f>SUM(G$2:G5)</f>
        <v>27761</v>
      </c>
      <c r="P5" s="12">
        <f>SUM(H$2:H5)</f>
        <v>28657.106518878321</v>
      </c>
      <c r="Q5" s="12">
        <f>SUM(I$2:I5)</f>
        <v>29249.759207996114</v>
      </c>
      <c r="R5" s="12">
        <f t="shared" si="3"/>
        <v>29249.759207996114</v>
      </c>
      <c r="T5" t="s">
        <v>11</v>
      </c>
      <c r="U5">
        <f t="shared" si="2"/>
        <v>-1622.7592079961141</v>
      </c>
      <c r="V5">
        <f t="shared" si="2"/>
        <v>-3015.7592079961141</v>
      </c>
      <c r="W5">
        <f t="shared" si="2"/>
        <v>102.24079200388587</v>
      </c>
      <c r="X5">
        <f t="shared" si="2"/>
        <v>74.240792003885872</v>
      </c>
      <c r="Y5">
        <f t="shared" si="2"/>
        <v>-1488.7592079961141</v>
      </c>
      <c r="Z5">
        <f t="shared" si="2"/>
        <v>-592.65268911779276</v>
      </c>
      <c r="AA5">
        <f t="shared" si="2"/>
        <v>0</v>
      </c>
      <c r="AC5">
        <f t="shared" si="4"/>
        <v>6897</v>
      </c>
      <c r="AD5">
        <f t="shared" si="5"/>
        <v>6894.0306827546865</v>
      </c>
    </row>
    <row r="6" spans="1:30">
      <c r="B6" t="s">
        <v>12</v>
      </c>
      <c r="C6">
        <v>7035</v>
      </c>
      <c r="D6">
        <v>7608</v>
      </c>
      <c r="E6">
        <v>7130</v>
      </c>
      <c r="F6">
        <v>7282</v>
      </c>
      <c r="G6">
        <v>7102</v>
      </c>
      <c r="H6" s="11">
        <f t="shared" si="0"/>
        <v>7140.0153744102199</v>
      </c>
      <c r="I6" s="11">
        <f t="shared" si="1"/>
        <v>7668.0232128140651</v>
      </c>
      <c r="K6">
        <f>SUM(C$2:C6)</f>
        <v>34662</v>
      </c>
      <c r="L6">
        <f>SUM(D$2:D6)</f>
        <v>33842</v>
      </c>
      <c r="M6">
        <f>SUM(E$2:E6)</f>
        <v>36482</v>
      </c>
      <c r="N6">
        <f>SUM(F$2:F6)</f>
        <v>36606</v>
      </c>
      <c r="O6">
        <f>SUM(G$2:G6)</f>
        <v>34863</v>
      </c>
      <c r="P6" s="12">
        <f>SUM(H$2:H6)</f>
        <v>35797.121893288539</v>
      </c>
      <c r="Q6" s="12">
        <f>SUM(I$2:I6)</f>
        <v>36917.782420810181</v>
      </c>
      <c r="R6" s="12">
        <f t="shared" si="3"/>
        <v>36482</v>
      </c>
      <c r="T6" t="s">
        <v>12</v>
      </c>
      <c r="U6">
        <f t="shared" si="2"/>
        <v>-1820</v>
      </c>
      <c r="V6">
        <f t="shared" si="2"/>
        <v>-2640</v>
      </c>
      <c r="W6">
        <f t="shared" si="2"/>
        <v>0</v>
      </c>
      <c r="X6">
        <f t="shared" si="2"/>
        <v>124</v>
      </c>
      <c r="Y6">
        <f t="shared" si="2"/>
        <v>-1619</v>
      </c>
      <c r="Z6">
        <f t="shared" si="2"/>
        <v>-684.87810671146144</v>
      </c>
      <c r="AA6">
        <f t="shared" si="2"/>
        <v>435.78242081018107</v>
      </c>
      <c r="AC6">
        <f t="shared" si="4"/>
        <v>7140.0153744102199</v>
      </c>
      <c r="AD6">
        <f t="shared" si="5"/>
        <v>7211.0076872051104</v>
      </c>
    </row>
    <row r="7" spans="1:30">
      <c r="B7" t="s">
        <v>13</v>
      </c>
      <c r="C7">
        <v>7253</v>
      </c>
      <c r="D7">
        <v>8152</v>
      </c>
      <c r="E7">
        <v>7722</v>
      </c>
      <c r="F7">
        <v>7743</v>
      </c>
      <c r="G7">
        <v>7096</v>
      </c>
      <c r="H7" s="11">
        <f t="shared" si="0"/>
        <v>7583.9242834369352</v>
      </c>
      <c r="I7" s="11">
        <f t="shared" si="1"/>
        <v>7539.3358831857659</v>
      </c>
      <c r="K7">
        <f>SUM(C$2:C7)</f>
        <v>41915</v>
      </c>
      <c r="L7">
        <f>SUM(D$2:D7)</f>
        <v>41994</v>
      </c>
      <c r="M7">
        <f>SUM(E$2:E7)</f>
        <v>44204</v>
      </c>
      <c r="N7">
        <f>SUM(F$2:F7)</f>
        <v>44349</v>
      </c>
      <c r="O7">
        <f>SUM(G$2:G7)</f>
        <v>41959</v>
      </c>
      <c r="P7" s="12">
        <f>SUM(H$2:H7)</f>
        <v>43381.046176725475</v>
      </c>
      <c r="Q7" s="12">
        <f>SUM(I$2:I7)</f>
        <v>44457.118303995943</v>
      </c>
      <c r="R7" s="12">
        <f t="shared" si="3"/>
        <v>44204</v>
      </c>
      <c r="T7" t="s">
        <v>13</v>
      </c>
      <c r="U7">
        <f t="shared" si="2"/>
        <v>-2289</v>
      </c>
      <c r="V7">
        <f t="shared" si="2"/>
        <v>-2210</v>
      </c>
      <c r="W7">
        <f t="shared" si="2"/>
        <v>0</v>
      </c>
      <c r="X7">
        <f t="shared" si="2"/>
        <v>145</v>
      </c>
      <c r="Y7">
        <f t="shared" si="2"/>
        <v>-2245</v>
      </c>
      <c r="Z7">
        <f t="shared" si="2"/>
        <v>-822.95382327452535</v>
      </c>
      <c r="AA7">
        <f t="shared" si="2"/>
        <v>253.11830399594328</v>
      </c>
      <c r="AC7">
        <f t="shared" si="4"/>
        <v>7583.9242834369352</v>
      </c>
      <c r="AD7">
        <f t="shared" si="5"/>
        <v>7561.630083311351</v>
      </c>
    </row>
    <row r="8" spans="1:30">
      <c r="B8" t="s">
        <v>14</v>
      </c>
      <c r="C8">
        <v>7744</v>
      </c>
      <c r="D8">
        <v>8327</v>
      </c>
      <c r="E8">
        <v>8280</v>
      </c>
      <c r="F8">
        <v>8662</v>
      </c>
      <c r="G8">
        <v>8378</v>
      </c>
      <c r="H8" s="11">
        <f t="shared" si="0"/>
        <v>8288.2213187542129</v>
      </c>
      <c r="I8" s="11">
        <f t="shared" si="1"/>
        <v>8238.8918179320845</v>
      </c>
      <c r="K8">
        <f>SUM(C$2:C8)</f>
        <v>49659</v>
      </c>
      <c r="L8">
        <f>SUM(D$2:D8)</f>
        <v>50321</v>
      </c>
      <c r="M8">
        <f>SUM(E$2:E8)</f>
        <v>52484</v>
      </c>
      <c r="N8">
        <f>SUM(F$2:F8)</f>
        <v>53011</v>
      </c>
      <c r="O8">
        <f>SUM(G$2:G8)</f>
        <v>50337</v>
      </c>
      <c r="P8" s="12">
        <f>SUM(H$2:H8)</f>
        <v>51669.267495479689</v>
      </c>
      <c r="Q8" s="12">
        <f>SUM(I$2:I8)</f>
        <v>52696.010121928026</v>
      </c>
      <c r="R8" s="12">
        <f t="shared" si="3"/>
        <v>52484</v>
      </c>
      <c r="T8" t="s">
        <v>14</v>
      </c>
      <c r="U8">
        <f t="shared" si="2"/>
        <v>-2825</v>
      </c>
      <c r="V8">
        <f t="shared" si="2"/>
        <v>-2163</v>
      </c>
      <c r="W8">
        <f t="shared" si="2"/>
        <v>0</v>
      </c>
      <c r="X8">
        <f t="shared" si="2"/>
        <v>527</v>
      </c>
      <c r="Y8">
        <f t="shared" si="2"/>
        <v>-2147</v>
      </c>
      <c r="Z8">
        <f t="shared" si="2"/>
        <v>-814.73250452031061</v>
      </c>
      <c r="AA8">
        <f t="shared" si="2"/>
        <v>212.01012192802591</v>
      </c>
      <c r="AC8">
        <f t="shared" si="4"/>
        <v>8288.2213187542129</v>
      </c>
      <c r="AD8">
        <f t="shared" si="5"/>
        <v>8333.1106593771074</v>
      </c>
    </row>
    <row r="9" spans="1:30">
      <c r="B9" t="s">
        <v>15</v>
      </c>
      <c r="D9">
        <v>8124</v>
      </c>
      <c r="E9">
        <v>8331</v>
      </c>
      <c r="F9">
        <v>8142</v>
      </c>
      <c r="G9">
        <v>7983</v>
      </c>
      <c r="H9" s="11">
        <f t="shared" si="0"/>
        <v>7968.2610012089826</v>
      </c>
      <c r="I9" s="11">
        <f t="shared" si="1"/>
        <v>8260.1784438856375</v>
      </c>
      <c r="L9">
        <f>SUM(D$2:D9)</f>
        <v>58445</v>
      </c>
      <c r="M9">
        <f>SUM(E$2:E9)</f>
        <v>60815</v>
      </c>
      <c r="N9">
        <f>SUM(F$2:F9)</f>
        <v>61153</v>
      </c>
      <c r="O9">
        <f>SUM(G$2:G9)</f>
        <v>58320</v>
      </c>
      <c r="P9" s="12">
        <f>SUM(H$2:H9)</f>
        <v>59637.528496688668</v>
      </c>
      <c r="Q9" s="12">
        <f>SUM(I$2:I9)</f>
        <v>60956.18856581366</v>
      </c>
      <c r="R9" s="12">
        <f t="shared" si="3"/>
        <v>60815</v>
      </c>
      <c r="T9" t="s">
        <v>15</v>
      </c>
      <c r="V9">
        <f t="shared" si="2"/>
        <v>-2370</v>
      </c>
      <c r="W9">
        <f t="shared" si="2"/>
        <v>0</v>
      </c>
      <c r="X9">
        <f t="shared" si="2"/>
        <v>338</v>
      </c>
      <c r="Y9">
        <f t="shared" si="2"/>
        <v>-2495</v>
      </c>
      <c r="Z9">
        <f t="shared" si="2"/>
        <v>-1177.4715033113316</v>
      </c>
      <c r="AA9">
        <f t="shared" si="2"/>
        <v>141.18856581365981</v>
      </c>
      <c r="AC9">
        <f t="shared" si="4"/>
        <v>8142</v>
      </c>
      <c r="AD9">
        <f t="shared" si="5"/>
        <v>8062.5</v>
      </c>
    </row>
    <row r="10" spans="1:30">
      <c r="B10" t="s">
        <v>16</v>
      </c>
      <c r="D10">
        <v>7760</v>
      </c>
      <c r="E10">
        <v>8635</v>
      </c>
      <c r="F10">
        <v>8514</v>
      </c>
      <c r="G10">
        <v>7972</v>
      </c>
      <c r="H10" s="11">
        <f t="shared" si="0"/>
        <v>7916.3755443097562</v>
      </c>
      <c r="I10" s="11">
        <f t="shared" si="1"/>
        <v>8122.7829490945205</v>
      </c>
      <c r="L10">
        <f>SUM(D$2:D10)</f>
        <v>66205</v>
      </c>
      <c r="M10">
        <f>SUM(E$2:E10)</f>
        <v>69450</v>
      </c>
      <c r="N10">
        <f>SUM(F$2:F10)</f>
        <v>69667</v>
      </c>
      <c r="O10">
        <f>SUM(G$2:G10)</f>
        <v>66292</v>
      </c>
      <c r="P10" s="12">
        <f>SUM(H$2:H10)</f>
        <v>67553.90404099843</v>
      </c>
      <c r="Q10" s="12">
        <f>SUM(I$2:I10)</f>
        <v>69078.971514908175</v>
      </c>
      <c r="R10" s="12">
        <f t="shared" si="3"/>
        <v>69078.971514908175</v>
      </c>
      <c r="T10" t="s">
        <v>16</v>
      </c>
      <c r="V10">
        <f t="shared" si="2"/>
        <v>-2873.9715149081749</v>
      </c>
      <c r="W10">
        <f t="shared" si="2"/>
        <v>371.02848509182513</v>
      </c>
      <c r="X10">
        <f t="shared" si="2"/>
        <v>588.02848509182513</v>
      </c>
      <c r="Y10">
        <f t="shared" si="2"/>
        <v>-2786.9715149081749</v>
      </c>
      <c r="Z10">
        <f t="shared" si="2"/>
        <v>-1525.0674739097449</v>
      </c>
      <c r="AA10">
        <f t="shared" si="2"/>
        <v>0</v>
      </c>
      <c r="AC10">
        <f t="shared" si="4"/>
        <v>8122.7829490945205</v>
      </c>
      <c r="AD10">
        <f t="shared" si="5"/>
        <v>8047.3914745472603</v>
      </c>
    </row>
    <row r="11" spans="1:30">
      <c r="B11" t="s">
        <v>17</v>
      </c>
      <c r="D11">
        <v>7529</v>
      </c>
      <c r="E11">
        <v>8339</v>
      </c>
      <c r="F11">
        <v>8041</v>
      </c>
      <c r="G11">
        <v>7805</v>
      </c>
      <c r="H11" s="11">
        <f t="shared" si="0"/>
        <v>7931.7490130206379</v>
      </c>
      <c r="I11" s="11">
        <f t="shared" si="1"/>
        <v>7824.7701857447755</v>
      </c>
      <c r="L11">
        <f>SUM(D$2:D11)</f>
        <v>73734</v>
      </c>
      <c r="M11">
        <f>SUM(E$2:E11)</f>
        <v>77789</v>
      </c>
      <c r="N11">
        <f>SUM(F$2:F11)</f>
        <v>77708</v>
      </c>
      <c r="O11">
        <f>SUM(G$2:G11)</f>
        <v>74097</v>
      </c>
      <c r="P11" s="12">
        <f>SUM(H$2:H11)</f>
        <v>75485.653054019072</v>
      </c>
      <c r="Q11" s="12">
        <f>SUM(I$2:I11)</f>
        <v>76903.741700652958</v>
      </c>
      <c r="R11" s="12">
        <f t="shared" si="3"/>
        <v>76903.741700652958</v>
      </c>
      <c r="T11" t="s">
        <v>17</v>
      </c>
      <c r="V11">
        <f t="shared" si="2"/>
        <v>-3169.7417006529577</v>
      </c>
      <c r="W11">
        <f t="shared" si="2"/>
        <v>885.25829934704234</v>
      </c>
      <c r="X11">
        <f t="shared" si="2"/>
        <v>804.25829934704234</v>
      </c>
      <c r="Y11">
        <f t="shared" si="2"/>
        <v>-2806.7417006529577</v>
      </c>
      <c r="Z11">
        <f t="shared" si="2"/>
        <v>-1418.0886466338852</v>
      </c>
      <c r="AA11">
        <f t="shared" si="2"/>
        <v>0</v>
      </c>
      <c r="AC11">
        <f t="shared" si="4"/>
        <v>7931.7490130206379</v>
      </c>
      <c r="AD11">
        <f t="shared" si="5"/>
        <v>7878.2595993827072</v>
      </c>
    </row>
    <row r="12" spans="1:30">
      <c r="B12" t="s">
        <v>18</v>
      </c>
      <c r="D12">
        <v>7300</v>
      </c>
      <c r="E12">
        <v>7918</v>
      </c>
      <c r="F12">
        <v>7425</v>
      </c>
      <c r="G12">
        <v>7315</v>
      </c>
      <c r="H12" s="11">
        <f t="shared" si="0"/>
        <v>7228.4128194977902</v>
      </c>
      <c r="I12" s="11">
        <f t="shared" si="1"/>
        <v>7217.1337721615282</v>
      </c>
      <c r="L12">
        <f>SUM(D$2:D12)</f>
        <v>81034</v>
      </c>
      <c r="M12">
        <f>SUM(E$2:E12)</f>
        <v>85707</v>
      </c>
      <c r="N12">
        <f>SUM(F$2:F12)</f>
        <v>85133</v>
      </c>
      <c r="O12">
        <f>SUM(G$2:G12)</f>
        <v>81412</v>
      </c>
      <c r="P12" s="12">
        <f>SUM(H$2:H12)</f>
        <v>82714.065873516869</v>
      </c>
      <c r="Q12" s="12">
        <f>SUM(I$2:I12)</f>
        <v>84120.875472814485</v>
      </c>
      <c r="R12" s="12">
        <f t="shared" si="3"/>
        <v>84120.875472814485</v>
      </c>
      <c r="T12" t="s">
        <v>18</v>
      </c>
      <c r="V12">
        <f t="shared" si="2"/>
        <v>-3086.875472814485</v>
      </c>
      <c r="W12">
        <f t="shared" si="2"/>
        <v>1586.124527185515</v>
      </c>
      <c r="X12">
        <f t="shared" si="2"/>
        <v>1012.124527185515</v>
      </c>
      <c r="Y12">
        <f t="shared" si="2"/>
        <v>-2708.875472814485</v>
      </c>
      <c r="Z12">
        <f t="shared" si="2"/>
        <v>-1406.8095992976159</v>
      </c>
      <c r="AA12">
        <f t="shared" si="2"/>
        <v>0</v>
      </c>
      <c r="AC12">
        <f t="shared" si="4"/>
        <v>7315</v>
      </c>
      <c r="AD12">
        <f t="shared" si="5"/>
        <v>7271.7064097488947</v>
      </c>
    </row>
    <row r="13" spans="1:30">
      <c r="B13" t="s">
        <v>19</v>
      </c>
      <c r="D13">
        <v>7366</v>
      </c>
      <c r="E13">
        <v>7332</v>
      </c>
      <c r="F13">
        <v>7205</v>
      </c>
      <c r="G13">
        <v>7781</v>
      </c>
      <c r="H13" s="11">
        <f t="shared" si="0"/>
        <v>7092.9341264831437</v>
      </c>
      <c r="I13" s="11">
        <f t="shared" si="1"/>
        <v>7456.1245271855123</v>
      </c>
      <c r="L13">
        <f>SUM(D$2:D13)</f>
        <v>88400</v>
      </c>
      <c r="M13">
        <f>SUM(E$2:E13)</f>
        <v>93039</v>
      </c>
      <c r="N13">
        <f>SUM(F$2:F13)</f>
        <v>92338</v>
      </c>
      <c r="O13">
        <f>SUM(G$2:G13)</f>
        <v>89193</v>
      </c>
      <c r="P13">
        <f>SUM(H$2:H13)</f>
        <v>89807.000000000015</v>
      </c>
      <c r="Q13">
        <f>SUM(I$2:I13)</f>
        <v>91577</v>
      </c>
      <c r="R13">
        <f t="shared" si="3"/>
        <v>91577</v>
      </c>
      <c r="T13" t="s">
        <v>19</v>
      </c>
      <c r="V13">
        <f t="shared" si="2"/>
        <v>-3177</v>
      </c>
      <c r="W13">
        <f t="shared" si="2"/>
        <v>1462</v>
      </c>
      <c r="X13">
        <f t="shared" si="2"/>
        <v>761</v>
      </c>
      <c r="Y13">
        <f t="shared" si="2"/>
        <v>-2384</v>
      </c>
      <c r="Z13">
        <f t="shared" si="2"/>
        <v>-1769.9999999999854</v>
      </c>
      <c r="AA13">
        <f t="shared" si="2"/>
        <v>0</v>
      </c>
      <c r="AC13">
        <f t="shared" si="4"/>
        <v>7332</v>
      </c>
      <c r="AD13">
        <f t="shared" si="5"/>
        <v>7330.5622635927557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11840</v>
      </c>
      <c r="D17">
        <v>13206</v>
      </c>
      <c r="E17">
        <v>13822</v>
      </c>
      <c r="F17">
        <v>11781</v>
      </c>
      <c r="G17">
        <v>13911</v>
      </c>
      <c r="H17" s="1">
        <v>11647</v>
      </c>
      <c r="I17" s="1">
        <v>14914</v>
      </c>
      <c r="K17">
        <f>SUM(C$17:C17)</f>
        <v>11840</v>
      </c>
      <c r="L17">
        <f>SUM(D$17:D17)</f>
        <v>13206</v>
      </c>
      <c r="M17">
        <f>SUM(E$17:E17)</f>
        <v>13822</v>
      </c>
      <c r="N17">
        <f>SUM(F$17:F17)</f>
        <v>11781</v>
      </c>
      <c r="O17">
        <f>SUM(G$17:G17)</f>
        <v>13911</v>
      </c>
      <c r="P17">
        <f>SUM(H$17:H17)</f>
        <v>11647</v>
      </c>
      <c r="Q17">
        <f>SUM(I$17:I17)</f>
        <v>14914</v>
      </c>
      <c r="R17">
        <f t="shared" ref="R17:R28" si="6">MEDIAN(M17:Q17)</f>
        <v>13822</v>
      </c>
      <c r="T17" t="s">
        <v>8</v>
      </c>
      <c r="U17">
        <f t="shared" ref="U17:AA28" si="7">K17-$R17</f>
        <v>-1982</v>
      </c>
      <c r="V17">
        <f t="shared" si="7"/>
        <v>-616</v>
      </c>
      <c r="W17">
        <f t="shared" si="7"/>
        <v>0</v>
      </c>
      <c r="X17">
        <f t="shared" si="7"/>
        <v>-2041</v>
      </c>
      <c r="Y17">
        <f t="shared" si="7"/>
        <v>89</v>
      </c>
      <c r="Z17">
        <f t="shared" si="7"/>
        <v>-2175</v>
      </c>
      <c r="AA17">
        <f t="shared" si="7"/>
        <v>1092</v>
      </c>
    </row>
    <row r="18" spans="2:27">
      <c r="B18" t="s">
        <v>9</v>
      </c>
      <c r="C18">
        <v>10986</v>
      </c>
      <c r="D18">
        <v>12450</v>
      </c>
      <c r="E18">
        <v>11870</v>
      </c>
      <c r="F18">
        <v>11138</v>
      </c>
      <c r="G18">
        <v>12342</v>
      </c>
      <c r="H18" s="1">
        <v>12044</v>
      </c>
      <c r="I18" s="1">
        <v>12512</v>
      </c>
      <c r="K18">
        <f>SUM(C$17:C18)</f>
        <v>22826</v>
      </c>
      <c r="L18">
        <f>SUM(D$17:D18)</f>
        <v>25656</v>
      </c>
      <c r="M18">
        <f>SUM(E$17:E18)</f>
        <v>25692</v>
      </c>
      <c r="N18">
        <f>SUM(F$17:F18)</f>
        <v>22919</v>
      </c>
      <c r="O18">
        <f>SUM(G$17:G18)</f>
        <v>26253</v>
      </c>
      <c r="P18">
        <f>SUM(H$17:H18)</f>
        <v>23691</v>
      </c>
      <c r="Q18">
        <f>SUM(I$17:I18)</f>
        <v>27426</v>
      </c>
      <c r="R18">
        <f t="shared" si="6"/>
        <v>25692</v>
      </c>
      <c r="T18" t="s">
        <v>9</v>
      </c>
      <c r="U18">
        <f t="shared" si="7"/>
        <v>-2866</v>
      </c>
      <c r="V18">
        <f t="shared" si="7"/>
        <v>-36</v>
      </c>
      <c r="W18">
        <f t="shared" si="7"/>
        <v>0</v>
      </c>
      <c r="X18">
        <f t="shared" si="7"/>
        <v>-2773</v>
      </c>
      <c r="Y18">
        <f t="shared" si="7"/>
        <v>561</v>
      </c>
      <c r="Z18">
        <f t="shared" si="7"/>
        <v>-2001</v>
      </c>
      <c r="AA18">
        <f t="shared" si="7"/>
        <v>1734</v>
      </c>
    </row>
    <row r="19" spans="2:27">
      <c r="B19" t="s">
        <v>10</v>
      </c>
      <c r="C19">
        <v>12052</v>
      </c>
      <c r="D19">
        <v>12526</v>
      </c>
      <c r="E19">
        <v>17956</v>
      </c>
      <c r="F19">
        <v>11731</v>
      </c>
      <c r="G19">
        <v>11545</v>
      </c>
      <c r="H19" s="1">
        <v>13401</v>
      </c>
      <c r="I19" s="1">
        <v>11617</v>
      </c>
      <c r="K19">
        <f>SUM(C$17:C19)</f>
        <v>34878</v>
      </c>
      <c r="L19">
        <f>SUM(D$17:D19)</f>
        <v>38182</v>
      </c>
      <c r="M19">
        <f>SUM(E$17:E19)</f>
        <v>43648</v>
      </c>
      <c r="N19">
        <f>SUM(F$17:F19)</f>
        <v>34650</v>
      </c>
      <c r="O19">
        <f>SUM(G$17:G19)</f>
        <v>37798</v>
      </c>
      <c r="P19">
        <f>SUM(H$17:H19)</f>
        <v>37092</v>
      </c>
      <c r="Q19">
        <f>SUM(I$17:I19)</f>
        <v>39043</v>
      </c>
      <c r="R19">
        <f t="shared" si="6"/>
        <v>37798</v>
      </c>
      <c r="T19" t="s">
        <v>10</v>
      </c>
      <c r="U19">
        <f t="shared" si="7"/>
        <v>-2920</v>
      </c>
      <c r="V19">
        <f t="shared" si="7"/>
        <v>384</v>
      </c>
      <c r="W19">
        <f t="shared" si="7"/>
        <v>5850</v>
      </c>
      <c r="X19">
        <f t="shared" si="7"/>
        <v>-3148</v>
      </c>
      <c r="Y19">
        <f t="shared" si="7"/>
        <v>0</v>
      </c>
      <c r="Z19">
        <f t="shared" si="7"/>
        <v>-706</v>
      </c>
      <c r="AA19">
        <f t="shared" si="7"/>
        <v>1245</v>
      </c>
    </row>
    <row r="20" spans="2:27">
      <c r="B20" t="s">
        <v>11</v>
      </c>
      <c r="C20">
        <v>10451</v>
      </c>
      <c r="D20">
        <v>11213</v>
      </c>
      <c r="E20">
        <v>15580</v>
      </c>
      <c r="F20">
        <v>10501</v>
      </c>
      <c r="G20">
        <v>10277</v>
      </c>
      <c r="H20" s="1">
        <v>10568</v>
      </c>
      <c r="I20" s="1">
        <v>10636</v>
      </c>
      <c r="K20">
        <f>SUM(C$17:C20)</f>
        <v>45329</v>
      </c>
      <c r="L20">
        <f>SUM(D$17:D20)</f>
        <v>49395</v>
      </c>
      <c r="M20">
        <f>SUM(E$17:E20)</f>
        <v>59228</v>
      </c>
      <c r="N20">
        <f>SUM(F$17:F20)</f>
        <v>45151</v>
      </c>
      <c r="O20">
        <f>SUM(G$17:G20)</f>
        <v>48075</v>
      </c>
      <c r="P20">
        <f>SUM(H$17:H20)</f>
        <v>47660</v>
      </c>
      <c r="Q20">
        <f>SUM(I$17:I20)</f>
        <v>49679</v>
      </c>
      <c r="R20">
        <f t="shared" si="6"/>
        <v>48075</v>
      </c>
      <c r="T20" t="s">
        <v>11</v>
      </c>
      <c r="U20">
        <f t="shared" si="7"/>
        <v>-2746</v>
      </c>
      <c r="V20">
        <f t="shared" si="7"/>
        <v>1320</v>
      </c>
      <c r="W20">
        <f t="shared" si="7"/>
        <v>11153</v>
      </c>
      <c r="X20">
        <f t="shared" si="7"/>
        <v>-2924</v>
      </c>
      <c r="Y20">
        <f t="shared" si="7"/>
        <v>0</v>
      </c>
      <c r="Z20">
        <f t="shared" si="7"/>
        <v>-415</v>
      </c>
      <c r="AA20">
        <f t="shared" si="7"/>
        <v>1604</v>
      </c>
    </row>
    <row r="21" spans="2:27">
      <c r="B21" t="s">
        <v>12</v>
      </c>
      <c r="C21">
        <v>10116</v>
      </c>
      <c r="D21">
        <v>10213</v>
      </c>
      <c r="E21">
        <v>11185</v>
      </c>
      <c r="F21">
        <v>9896</v>
      </c>
      <c r="G21">
        <v>9959</v>
      </c>
      <c r="H21" s="1">
        <v>9988</v>
      </c>
      <c r="I21" s="1">
        <v>10375</v>
      </c>
      <c r="K21">
        <f>SUM(C$17:C21)</f>
        <v>55445</v>
      </c>
      <c r="L21">
        <f>SUM(D$17:D21)</f>
        <v>59608</v>
      </c>
      <c r="M21">
        <f>SUM(E$17:E21)</f>
        <v>70413</v>
      </c>
      <c r="N21">
        <f>SUM(F$17:F21)</f>
        <v>55047</v>
      </c>
      <c r="O21">
        <f>SUM(G$17:G21)</f>
        <v>58034</v>
      </c>
      <c r="P21">
        <f>SUM(H$17:H21)</f>
        <v>57648</v>
      </c>
      <c r="Q21">
        <f>SUM(I$17:I21)</f>
        <v>60054</v>
      </c>
      <c r="R21">
        <f t="shared" si="6"/>
        <v>58034</v>
      </c>
      <c r="T21" t="s">
        <v>12</v>
      </c>
      <c r="U21">
        <f t="shared" si="7"/>
        <v>-2589</v>
      </c>
      <c r="V21">
        <f t="shared" si="7"/>
        <v>1574</v>
      </c>
      <c r="W21">
        <f t="shared" si="7"/>
        <v>12379</v>
      </c>
      <c r="X21">
        <f t="shared" si="7"/>
        <v>-2987</v>
      </c>
      <c r="Y21">
        <f t="shared" si="7"/>
        <v>0</v>
      </c>
      <c r="Z21">
        <f t="shared" si="7"/>
        <v>-386</v>
      </c>
      <c r="AA21">
        <f t="shared" si="7"/>
        <v>2020</v>
      </c>
    </row>
    <row r="22" spans="2:27">
      <c r="B22" t="s">
        <v>13</v>
      </c>
      <c r="C22">
        <v>9381</v>
      </c>
      <c r="D22">
        <v>9928</v>
      </c>
      <c r="E22">
        <v>10571</v>
      </c>
      <c r="F22">
        <v>9723</v>
      </c>
      <c r="G22">
        <v>10001</v>
      </c>
      <c r="H22" s="1">
        <v>9538</v>
      </c>
      <c r="I22" s="1">
        <v>9591</v>
      </c>
      <c r="K22">
        <f>SUM(C$17:C22)</f>
        <v>64826</v>
      </c>
      <c r="L22">
        <f>SUM(D$17:D22)</f>
        <v>69536</v>
      </c>
      <c r="M22">
        <f>SUM(E$17:E22)</f>
        <v>80984</v>
      </c>
      <c r="N22">
        <f>SUM(F$17:F22)</f>
        <v>64770</v>
      </c>
      <c r="O22">
        <f>SUM(G$17:G22)</f>
        <v>68035</v>
      </c>
      <c r="P22">
        <f>SUM(H$17:H22)</f>
        <v>67186</v>
      </c>
      <c r="Q22">
        <f>SUM(I$17:I22)</f>
        <v>69645</v>
      </c>
      <c r="R22">
        <f t="shared" si="6"/>
        <v>68035</v>
      </c>
      <c r="T22" t="s">
        <v>13</v>
      </c>
      <c r="U22">
        <f t="shared" si="7"/>
        <v>-3209</v>
      </c>
      <c r="V22">
        <f t="shared" si="7"/>
        <v>1501</v>
      </c>
      <c r="W22">
        <f t="shared" si="7"/>
        <v>12949</v>
      </c>
      <c r="X22">
        <f t="shared" si="7"/>
        <v>-3265</v>
      </c>
      <c r="Y22">
        <f t="shared" si="7"/>
        <v>0</v>
      </c>
      <c r="Z22">
        <f t="shared" si="7"/>
        <v>-849</v>
      </c>
      <c r="AA22">
        <f t="shared" si="7"/>
        <v>1610</v>
      </c>
    </row>
    <row r="23" spans="2:27">
      <c r="B23" t="s">
        <v>14</v>
      </c>
      <c r="C23">
        <v>9240</v>
      </c>
      <c r="D23">
        <v>10848</v>
      </c>
      <c r="E23">
        <v>10388</v>
      </c>
      <c r="F23">
        <v>9802</v>
      </c>
      <c r="G23">
        <v>10050</v>
      </c>
      <c r="H23" s="1">
        <v>10195</v>
      </c>
      <c r="I23" s="1">
        <v>9724</v>
      </c>
      <c r="K23">
        <f>SUM(C$17:C23)</f>
        <v>74066</v>
      </c>
      <c r="L23">
        <f>SUM(D$17:D23)</f>
        <v>80384</v>
      </c>
      <c r="M23">
        <f>SUM(E$17:E23)</f>
        <v>91372</v>
      </c>
      <c r="N23">
        <f>SUM(F$17:F23)</f>
        <v>74572</v>
      </c>
      <c r="O23">
        <f>SUM(G$17:G23)</f>
        <v>78085</v>
      </c>
      <c r="P23">
        <f>SUM(H$17:H23)</f>
        <v>77381</v>
      </c>
      <c r="Q23">
        <f>SUM(I$17:I23)</f>
        <v>79369</v>
      </c>
      <c r="R23">
        <f t="shared" si="6"/>
        <v>78085</v>
      </c>
      <c r="T23" t="s">
        <v>14</v>
      </c>
      <c r="U23">
        <f t="shared" si="7"/>
        <v>-4019</v>
      </c>
      <c r="V23">
        <f t="shared" si="7"/>
        <v>2299</v>
      </c>
      <c r="W23">
        <f t="shared" si="7"/>
        <v>13287</v>
      </c>
      <c r="X23">
        <f t="shared" si="7"/>
        <v>-3513</v>
      </c>
      <c r="Y23">
        <f t="shared" si="7"/>
        <v>0</v>
      </c>
      <c r="Z23">
        <f t="shared" si="7"/>
        <v>-704</v>
      </c>
      <c r="AA23">
        <f t="shared" si="7"/>
        <v>1284</v>
      </c>
    </row>
    <row r="24" spans="2:27">
      <c r="B24" t="s">
        <v>15</v>
      </c>
      <c r="D24">
        <v>10650</v>
      </c>
      <c r="E24">
        <v>9862</v>
      </c>
      <c r="F24">
        <v>9949</v>
      </c>
      <c r="G24">
        <v>9902</v>
      </c>
      <c r="H24" s="1">
        <v>10279</v>
      </c>
      <c r="I24" s="1">
        <v>10174</v>
      </c>
      <c r="L24">
        <f>SUM(D$17:D24)</f>
        <v>91034</v>
      </c>
      <c r="M24">
        <f>SUM(E$17:E24)</f>
        <v>101234</v>
      </c>
      <c r="N24">
        <f>SUM(F$17:F24)</f>
        <v>84521</v>
      </c>
      <c r="O24">
        <f>SUM(G$17:G24)</f>
        <v>87987</v>
      </c>
      <c r="P24">
        <f>SUM(H$17:H24)</f>
        <v>87660</v>
      </c>
      <c r="Q24">
        <f>SUM(I$17:I24)</f>
        <v>89543</v>
      </c>
      <c r="R24">
        <f t="shared" si="6"/>
        <v>87987</v>
      </c>
      <c r="T24" t="s">
        <v>15</v>
      </c>
      <c r="V24">
        <f t="shared" si="7"/>
        <v>3047</v>
      </c>
      <c r="W24">
        <f t="shared" si="7"/>
        <v>13247</v>
      </c>
      <c r="X24">
        <f t="shared" si="7"/>
        <v>-3466</v>
      </c>
      <c r="Y24">
        <f t="shared" si="7"/>
        <v>0</v>
      </c>
      <c r="Z24">
        <f t="shared" si="7"/>
        <v>-327</v>
      </c>
      <c r="AA24">
        <f t="shared" si="7"/>
        <v>1556</v>
      </c>
    </row>
    <row r="25" spans="2:27">
      <c r="B25" t="s">
        <v>16</v>
      </c>
      <c r="D25">
        <v>10293</v>
      </c>
      <c r="E25">
        <v>10321</v>
      </c>
      <c r="F25">
        <v>10233</v>
      </c>
      <c r="G25">
        <v>9755</v>
      </c>
      <c r="H25" s="1">
        <v>10052</v>
      </c>
      <c r="I25" s="1">
        <v>9820</v>
      </c>
      <c r="L25">
        <f>SUM(D$17:D25)</f>
        <v>101327</v>
      </c>
      <c r="M25">
        <f>SUM(E$17:E25)</f>
        <v>111555</v>
      </c>
      <c r="N25">
        <f>SUM(F$17:F25)</f>
        <v>94754</v>
      </c>
      <c r="O25">
        <f>SUM(G$17:G25)</f>
        <v>97742</v>
      </c>
      <c r="P25">
        <f>SUM(H$17:H25)</f>
        <v>97712</v>
      </c>
      <c r="Q25">
        <f>SUM(I$17:I25)</f>
        <v>99363</v>
      </c>
      <c r="R25">
        <f t="shared" si="6"/>
        <v>97742</v>
      </c>
      <c r="T25" t="s">
        <v>16</v>
      </c>
      <c r="V25">
        <f t="shared" si="7"/>
        <v>3585</v>
      </c>
      <c r="W25">
        <f t="shared" si="7"/>
        <v>13813</v>
      </c>
      <c r="X25">
        <f t="shared" si="7"/>
        <v>-2988</v>
      </c>
      <c r="Y25">
        <f t="shared" si="7"/>
        <v>0</v>
      </c>
      <c r="Z25">
        <f t="shared" si="7"/>
        <v>-30</v>
      </c>
      <c r="AA25">
        <f t="shared" si="7"/>
        <v>1621</v>
      </c>
    </row>
    <row r="26" spans="2:27">
      <c r="B26" t="s">
        <v>17</v>
      </c>
      <c r="D26">
        <v>11459</v>
      </c>
      <c r="E26">
        <v>11840</v>
      </c>
      <c r="F26">
        <v>12504</v>
      </c>
      <c r="G26">
        <v>10564</v>
      </c>
      <c r="H26" s="1">
        <v>10939</v>
      </c>
      <c r="I26" s="1">
        <v>10638</v>
      </c>
      <c r="L26">
        <f>SUM(D$17:D26)</f>
        <v>112786</v>
      </c>
      <c r="M26">
        <f>SUM(E$17:E26)</f>
        <v>123395</v>
      </c>
      <c r="N26">
        <f>SUM(F$17:F26)</f>
        <v>107258</v>
      </c>
      <c r="O26">
        <f>SUM(G$17:G26)</f>
        <v>108306</v>
      </c>
      <c r="P26">
        <f>SUM(H$17:H26)</f>
        <v>108651</v>
      </c>
      <c r="Q26">
        <f>SUM(I$17:I26)</f>
        <v>110001</v>
      </c>
      <c r="R26">
        <f t="shared" si="6"/>
        <v>108651</v>
      </c>
      <c r="T26" t="s">
        <v>17</v>
      </c>
      <c r="V26">
        <f t="shared" si="7"/>
        <v>4135</v>
      </c>
      <c r="W26">
        <f t="shared" si="7"/>
        <v>14744</v>
      </c>
      <c r="X26">
        <f t="shared" si="7"/>
        <v>-1393</v>
      </c>
      <c r="Y26">
        <f t="shared" si="7"/>
        <v>-345</v>
      </c>
      <c r="Z26">
        <f t="shared" si="7"/>
        <v>0</v>
      </c>
      <c r="AA26">
        <f t="shared" si="7"/>
        <v>1350</v>
      </c>
    </row>
    <row r="27" spans="2:27">
      <c r="B27" t="s">
        <v>18</v>
      </c>
      <c r="D27">
        <v>10974</v>
      </c>
      <c r="E27">
        <v>15744</v>
      </c>
      <c r="F27">
        <v>16590</v>
      </c>
      <c r="G27">
        <v>10087</v>
      </c>
      <c r="H27" s="1">
        <v>10434</v>
      </c>
      <c r="I27" s="1">
        <v>10346</v>
      </c>
      <c r="L27">
        <f>SUM(D$17:D27)</f>
        <v>123760</v>
      </c>
      <c r="M27">
        <f>SUM(E$17:E27)</f>
        <v>139139</v>
      </c>
      <c r="N27">
        <f>SUM(F$17:F27)</f>
        <v>123848</v>
      </c>
      <c r="O27">
        <f>SUM(G$17:G27)</f>
        <v>118393</v>
      </c>
      <c r="P27">
        <f>SUM(H$17:H27)</f>
        <v>119085</v>
      </c>
      <c r="Q27">
        <f>SUM(I$17:I27)</f>
        <v>120347</v>
      </c>
      <c r="R27">
        <f t="shared" si="6"/>
        <v>120347</v>
      </c>
      <c r="T27" t="s">
        <v>18</v>
      </c>
      <c r="V27">
        <f t="shared" si="7"/>
        <v>3413</v>
      </c>
      <c r="W27">
        <f t="shared" si="7"/>
        <v>18792</v>
      </c>
      <c r="X27">
        <f t="shared" si="7"/>
        <v>3501</v>
      </c>
      <c r="Y27">
        <f t="shared" si="7"/>
        <v>-1954</v>
      </c>
      <c r="Z27">
        <f t="shared" si="7"/>
        <v>-1262</v>
      </c>
      <c r="AA27">
        <f t="shared" si="7"/>
        <v>0</v>
      </c>
    </row>
    <row r="28" spans="2:27">
      <c r="B28" t="s">
        <v>19</v>
      </c>
      <c r="D28">
        <v>11940</v>
      </c>
      <c r="E28">
        <v>16482</v>
      </c>
      <c r="F28">
        <v>17154</v>
      </c>
      <c r="G28">
        <v>11210</v>
      </c>
      <c r="H28" s="1">
        <v>12162</v>
      </c>
      <c r="I28" s="1">
        <v>11530</v>
      </c>
      <c r="L28">
        <f>SUM(D$17:D28)</f>
        <v>135700</v>
      </c>
      <c r="M28">
        <f>SUM(E$17:E28)</f>
        <v>155621</v>
      </c>
      <c r="N28">
        <f>SUM(F$17:F28)</f>
        <v>141002</v>
      </c>
      <c r="O28">
        <f>SUM(G$17:G28)</f>
        <v>129603</v>
      </c>
      <c r="P28">
        <f>SUM(H$17:H28)</f>
        <v>131247</v>
      </c>
      <c r="Q28">
        <f>SUM(I$17:I28)</f>
        <v>131877</v>
      </c>
      <c r="R28">
        <f t="shared" si="6"/>
        <v>131877</v>
      </c>
      <c r="T28" t="s">
        <v>19</v>
      </c>
      <c r="V28">
        <f t="shared" si="7"/>
        <v>3823</v>
      </c>
      <c r="W28">
        <f t="shared" si="7"/>
        <v>23744</v>
      </c>
      <c r="X28">
        <f t="shared" si="7"/>
        <v>9125</v>
      </c>
      <c r="Y28">
        <f t="shared" si="7"/>
        <v>-2274</v>
      </c>
      <c r="Z28">
        <f t="shared" si="7"/>
        <v>-630</v>
      </c>
      <c r="AA28">
        <f t="shared" si="7"/>
        <v>0</v>
      </c>
    </row>
    <row r="31" spans="2:27">
      <c r="B31" s="3" t="s">
        <v>98</v>
      </c>
      <c r="C31" s="3"/>
    </row>
    <row r="32" spans="2:27">
      <c r="B32" s="3" t="s">
        <v>99</v>
      </c>
      <c r="C32" s="3"/>
    </row>
    <row r="33" spans="2:30">
      <c r="B33" s="3" t="s">
        <v>100</v>
      </c>
      <c r="C33" s="3"/>
    </row>
    <row r="34" spans="2:30">
      <c r="B34" s="3" t="s">
        <v>72</v>
      </c>
      <c r="C34" s="3"/>
    </row>
    <row r="36" spans="2:30">
      <c r="B36" t="s">
        <v>71</v>
      </c>
      <c r="C36" t="s">
        <v>21</v>
      </c>
      <c r="D36" t="s">
        <v>27</v>
      </c>
      <c r="E36" t="s">
        <v>28</v>
      </c>
      <c r="F36" t="s">
        <v>29</v>
      </c>
      <c r="G36" t="s">
        <v>30</v>
      </c>
      <c r="K36" t="s">
        <v>4</v>
      </c>
      <c r="L36" t="s">
        <v>5</v>
      </c>
      <c r="O36" s="17"/>
      <c r="P36" s="17"/>
      <c r="Q36" s="18"/>
      <c r="R36" s="19"/>
      <c r="S36" s="18"/>
      <c r="T36" s="19"/>
      <c r="U36" s="18"/>
      <c r="V36" s="19"/>
      <c r="W36" s="18"/>
      <c r="X36" s="19"/>
      <c r="Y36" s="19"/>
      <c r="Z36" s="19"/>
      <c r="AA36" s="18"/>
      <c r="AB36" s="19"/>
      <c r="AC36" s="18"/>
      <c r="AD36" s="19"/>
    </row>
    <row r="37" spans="2:30">
      <c r="B37">
        <v>2010</v>
      </c>
      <c r="C37">
        <v>90335</v>
      </c>
      <c r="D37" s="5"/>
      <c r="E37" s="7"/>
      <c r="F37" s="8"/>
      <c r="G37" s="8"/>
      <c r="J37" t="s">
        <v>8</v>
      </c>
      <c r="K37" s="1">
        <v>8148</v>
      </c>
      <c r="L37" s="1">
        <v>8089</v>
      </c>
      <c r="O37" s="17"/>
      <c r="P37" s="6"/>
      <c r="Q37" s="18"/>
      <c r="R37" s="19"/>
      <c r="S37" s="18"/>
      <c r="T37" s="19"/>
      <c r="U37" s="18"/>
      <c r="V37" s="19"/>
      <c r="W37" s="18"/>
      <c r="X37" s="19"/>
      <c r="Y37" s="19"/>
      <c r="Z37" s="19"/>
      <c r="AA37" s="18"/>
      <c r="AB37" s="19"/>
      <c r="AC37" s="18"/>
      <c r="AD37" s="19"/>
    </row>
    <row r="38" spans="2:30">
      <c r="B38">
        <v>2011</v>
      </c>
      <c r="C38">
        <v>88049</v>
      </c>
      <c r="D38" s="4"/>
      <c r="E38" s="6"/>
      <c r="F38" s="7"/>
      <c r="G38" s="5"/>
      <c r="J38" t="s">
        <v>9</v>
      </c>
      <c r="K38" s="1">
        <v>7171</v>
      </c>
      <c r="L38" s="1">
        <v>7209</v>
      </c>
      <c r="O38" s="17"/>
      <c r="P38" s="17"/>
      <c r="Q38" s="18"/>
      <c r="R38" s="19"/>
      <c r="S38" s="18"/>
      <c r="T38" s="19"/>
      <c r="U38" s="18"/>
      <c r="V38" s="19"/>
      <c r="W38" s="18"/>
      <c r="X38" s="19"/>
      <c r="Y38" s="19"/>
      <c r="Z38" s="19"/>
      <c r="AA38" s="18"/>
      <c r="AB38" s="19"/>
      <c r="AC38" s="18"/>
      <c r="AD38" s="19"/>
    </row>
    <row r="39" spans="2:30">
      <c r="B39">
        <v>2012</v>
      </c>
      <c r="C39">
        <v>90269</v>
      </c>
      <c r="D39" s="4"/>
      <c r="E39" s="6"/>
      <c r="F39" s="7"/>
      <c r="G39" s="5"/>
      <c r="J39" t="s">
        <v>10</v>
      </c>
      <c r="K39" s="1">
        <v>7488</v>
      </c>
      <c r="L39" s="1">
        <v>7810</v>
      </c>
      <c r="O39" s="17"/>
      <c r="P39" s="6"/>
      <c r="Q39" s="18"/>
      <c r="R39" s="19"/>
      <c r="S39" s="18"/>
      <c r="T39" s="19"/>
      <c r="U39" s="18"/>
      <c r="V39" s="19"/>
      <c r="W39" s="18"/>
      <c r="X39" s="19"/>
      <c r="Y39" s="19"/>
      <c r="Z39" s="19"/>
      <c r="AA39" s="18"/>
      <c r="AB39" s="19"/>
      <c r="AC39" s="18"/>
      <c r="AD39" s="19"/>
    </row>
    <row r="40" spans="2:30">
      <c r="B40">
        <v>2013</v>
      </c>
      <c r="C40">
        <v>88689</v>
      </c>
      <c r="D40" s="4"/>
      <c r="E40" s="6"/>
      <c r="F40" s="7"/>
      <c r="G40" s="5"/>
      <c r="J40" t="s">
        <v>11</v>
      </c>
      <c r="K40" s="1">
        <v>7018</v>
      </c>
      <c r="L40" s="1">
        <v>7122</v>
      </c>
      <c r="O40" s="17"/>
      <c r="P40" s="17"/>
      <c r="Q40" s="18"/>
      <c r="R40" s="19"/>
      <c r="S40" s="18"/>
      <c r="T40" s="19"/>
      <c r="U40" s="18"/>
      <c r="V40" s="19"/>
      <c r="W40" s="18"/>
      <c r="X40" s="19"/>
      <c r="Y40" s="19"/>
      <c r="Z40" s="19"/>
      <c r="AA40" s="18"/>
      <c r="AB40" s="19"/>
      <c r="AC40" s="18"/>
      <c r="AD40" s="19"/>
    </row>
    <row r="41" spans="2:30">
      <c r="B41">
        <v>2014</v>
      </c>
      <c r="C41">
        <v>91510</v>
      </c>
      <c r="D41" s="4"/>
      <c r="E41" s="6"/>
      <c r="F41" s="7"/>
      <c r="G41" s="5"/>
      <c r="J41" t="s">
        <v>12</v>
      </c>
      <c r="K41" s="1">
        <v>7431</v>
      </c>
      <c r="L41" s="1">
        <v>7925</v>
      </c>
      <c r="O41" s="17"/>
      <c r="P41" s="6"/>
      <c r="Q41" s="18"/>
      <c r="R41" s="19"/>
      <c r="S41" s="18"/>
      <c r="T41" s="19"/>
      <c r="U41" s="18"/>
      <c r="V41" s="19"/>
      <c r="W41" s="18"/>
      <c r="X41" s="19"/>
      <c r="Y41" s="19"/>
      <c r="Z41" s="19"/>
      <c r="AA41" s="18"/>
      <c r="AB41" s="19"/>
      <c r="AC41" s="18"/>
      <c r="AD41" s="19"/>
    </row>
    <row r="42" spans="2:30">
      <c r="B42">
        <v>2015</v>
      </c>
      <c r="C42">
        <v>91690</v>
      </c>
      <c r="E42" s="6"/>
      <c r="F42" s="7"/>
      <c r="G42" s="5"/>
      <c r="J42" t="s">
        <v>13</v>
      </c>
      <c r="K42" s="1">
        <v>7893</v>
      </c>
      <c r="L42" s="1">
        <v>7792</v>
      </c>
      <c r="O42" s="17"/>
      <c r="P42" s="17"/>
      <c r="Q42" s="18"/>
      <c r="R42" s="19"/>
      <c r="S42" s="18"/>
      <c r="T42" s="19"/>
      <c r="U42" s="18"/>
      <c r="V42" s="19"/>
      <c r="W42" s="18"/>
      <c r="X42" s="19"/>
      <c r="Y42" s="19"/>
      <c r="Z42" s="19"/>
      <c r="AA42" s="19"/>
      <c r="AB42" s="19"/>
      <c r="AC42" s="19"/>
      <c r="AD42" s="19"/>
    </row>
    <row r="43" spans="2:30">
      <c r="B43">
        <v>2016</v>
      </c>
      <c r="C43">
        <v>93063</v>
      </c>
      <c r="E43" s="6"/>
      <c r="F43" s="4"/>
      <c r="G43" s="5"/>
      <c r="H43" t="s">
        <v>101</v>
      </c>
      <c r="J43" t="s">
        <v>14</v>
      </c>
      <c r="K43" s="1">
        <v>8626</v>
      </c>
      <c r="L43" s="1">
        <v>8515</v>
      </c>
    </row>
    <row r="44" spans="2:30">
      <c r="B44">
        <v>2017</v>
      </c>
      <c r="C44" s="10">
        <v>91577</v>
      </c>
      <c r="E44" s="6"/>
      <c r="F44" s="4"/>
      <c r="G44" s="5"/>
      <c r="H44" s="1">
        <v>94646</v>
      </c>
      <c r="J44" t="s">
        <v>15</v>
      </c>
      <c r="K44" s="1">
        <v>8293</v>
      </c>
      <c r="L44" s="1">
        <v>8537</v>
      </c>
    </row>
    <row r="45" spans="2:30">
      <c r="B45">
        <v>2018</v>
      </c>
      <c r="C45" s="10">
        <v>89807</v>
      </c>
      <c r="E45" s="6"/>
      <c r="F45" s="4"/>
      <c r="G45" s="5"/>
      <c r="H45" s="1">
        <v>93467</v>
      </c>
      <c r="J45" t="s">
        <v>16</v>
      </c>
      <c r="K45" s="1">
        <v>8239</v>
      </c>
      <c r="L45" s="1">
        <v>8395</v>
      </c>
    </row>
    <row r="46" spans="2:30">
      <c r="B46">
        <v>2019</v>
      </c>
      <c r="C46">
        <v>89193</v>
      </c>
      <c r="D46">
        <v>20864</v>
      </c>
      <c r="E46">
        <v>21095</v>
      </c>
      <c r="F46">
        <v>24333</v>
      </c>
      <c r="G46">
        <v>22901</v>
      </c>
      <c r="J46" t="s">
        <v>17</v>
      </c>
      <c r="K46" s="1">
        <v>8255</v>
      </c>
      <c r="L46" s="1">
        <v>8087</v>
      </c>
    </row>
    <row r="47" spans="2:30">
      <c r="B47">
        <v>2020</v>
      </c>
      <c r="C47">
        <v>92338</v>
      </c>
      <c r="D47">
        <v>22257</v>
      </c>
      <c r="E47">
        <v>22092</v>
      </c>
      <c r="F47">
        <v>25318</v>
      </c>
      <c r="G47">
        <v>22671</v>
      </c>
      <c r="J47" t="s">
        <v>18</v>
      </c>
      <c r="K47" s="1">
        <v>7523</v>
      </c>
      <c r="L47" s="1">
        <v>7459</v>
      </c>
    </row>
    <row r="48" spans="2:30">
      <c r="B48">
        <v>2021</v>
      </c>
      <c r="C48">
        <v>93039</v>
      </c>
      <c r="D48">
        <v>22338</v>
      </c>
      <c r="E48">
        <v>21866</v>
      </c>
      <c r="F48">
        <v>25246</v>
      </c>
      <c r="G48">
        <v>23589</v>
      </c>
      <c r="J48" t="s">
        <v>19</v>
      </c>
      <c r="K48" s="1">
        <v>7382</v>
      </c>
      <c r="L48" s="1">
        <v>7706</v>
      </c>
    </row>
    <row r="49" spans="2:7">
      <c r="B49">
        <v>2022</v>
      </c>
      <c r="C49">
        <v>88400</v>
      </c>
      <c r="D49">
        <v>19709</v>
      </c>
      <c r="E49">
        <v>22285</v>
      </c>
      <c r="F49">
        <v>24211</v>
      </c>
      <c r="G49">
        <v>22195</v>
      </c>
    </row>
  </sheetData>
  <hyperlinks>
    <hyperlink ref="A1" location="home!A1" display="home" xr:uid="{8F6A9AD3-00F8-4A3E-B13B-AFDBBC79759D}"/>
    <hyperlink ref="B33" r:id="rId1" xr:uid="{0AEB9E78-0D89-4634-A522-E1F3810EF46B}"/>
    <hyperlink ref="B32" r:id="rId2" xr:uid="{97090BDC-F112-4887-BF2C-5D078992D4CC}"/>
    <hyperlink ref="B34" r:id="rId3" xr:uid="{C2612F8F-9B46-4499-8E7A-7510EA0CEC0D}"/>
    <hyperlink ref="B31" r:id="rId4" xr:uid="{A5A6C6B2-BE73-4E45-9932-FEF6B2F65A41}"/>
  </hyperlink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2EC7-522A-4BA1-B9CE-6C83B053EC2C}">
  <dimension ref="A1:AD32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1673</v>
      </c>
      <c r="D2">
        <v>1544</v>
      </c>
      <c r="E2">
        <v>2160</v>
      </c>
      <c r="F2">
        <v>2392</v>
      </c>
      <c r="G2">
        <v>2520</v>
      </c>
      <c r="H2">
        <v>2548</v>
      </c>
      <c r="I2">
        <v>2503</v>
      </c>
      <c r="K2">
        <f>SUM(C$2:C2)</f>
        <v>1673</v>
      </c>
      <c r="L2">
        <f>SUM(D$2:D2)</f>
        <v>1544</v>
      </c>
      <c r="M2">
        <f>SUM(E$2:E2)</f>
        <v>2160</v>
      </c>
      <c r="N2">
        <f>SUM(F$2:F2)</f>
        <v>2392</v>
      </c>
      <c r="O2">
        <f>SUM(G$2:G2)</f>
        <v>2520</v>
      </c>
      <c r="P2">
        <f>SUM(H$2:H2)</f>
        <v>2548</v>
      </c>
      <c r="Q2">
        <f>SUM(I$2:I2)</f>
        <v>2503</v>
      </c>
      <c r="R2">
        <f>MEDIAN(M2:Q2)</f>
        <v>2503</v>
      </c>
      <c r="T2" t="s">
        <v>8</v>
      </c>
      <c r="U2">
        <f t="shared" ref="U2:AA13" si="0">K2-$R2</f>
        <v>-830</v>
      </c>
      <c r="V2">
        <f t="shared" si="0"/>
        <v>-959</v>
      </c>
      <c r="W2">
        <f t="shared" si="0"/>
        <v>-343</v>
      </c>
      <c r="X2">
        <f t="shared" si="0"/>
        <v>-111</v>
      </c>
      <c r="Y2">
        <f t="shared" si="0"/>
        <v>17</v>
      </c>
      <c r="Z2">
        <f t="shared" si="0"/>
        <v>45</v>
      </c>
      <c r="AA2">
        <f t="shared" si="0"/>
        <v>0</v>
      </c>
      <c r="AC2">
        <f>MEDIAN($E2:$I2)</f>
        <v>2503</v>
      </c>
      <c r="AD2">
        <f>MEDIAN(F2:I2)</f>
        <v>2511.5</v>
      </c>
    </row>
    <row r="3" spans="1:30">
      <c r="B3" t="s">
        <v>9</v>
      </c>
      <c r="C3">
        <v>1947</v>
      </c>
      <c r="D3">
        <v>2002</v>
      </c>
      <c r="E3">
        <v>2119</v>
      </c>
      <c r="F3">
        <v>2099</v>
      </c>
      <c r="G3">
        <v>2078</v>
      </c>
      <c r="H3">
        <v>2202</v>
      </c>
      <c r="I3">
        <v>2295</v>
      </c>
      <c r="K3">
        <f>SUM(C$2:C3)</f>
        <v>3620</v>
      </c>
      <c r="L3">
        <f>SUM(D$2:D3)</f>
        <v>3546</v>
      </c>
      <c r="M3">
        <f>SUM(E$2:E3)</f>
        <v>4279</v>
      </c>
      <c r="N3">
        <f>SUM(F$2:F3)</f>
        <v>4491</v>
      </c>
      <c r="O3">
        <f>SUM(G$2:G3)</f>
        <v>4598</v>
      </c>
      <c r="P3">
        <f>SUM(H$2:H3)</f>
        <v>4750</v>
      </c>
      <c r="Q3">
        <f>SUM(I$2:I3)</f>
        <v>4798</v>
      </c>
      <c r="R3">
        <f t="shared" ref="R3:R13" si="1">MEDIAN(M3:Q3)</f>
        <v>4598</v>
      </c>
      <c r="T3" t="s">
        <v>9</v>
      </c>
      <c r="U3">
        <f t="shared" si="0"/>
        <v>-978</v>
      </c>
      <c r="V3">
        <f t="shared" si="0"/>
        <v>-1052</v>
      </c>
      <c r="W3">
        <f t="shared" si="0"/>
        <v>-319</v>
      </c>
      <c r="X3">
        <f t="shared" si="0"/>
        <v>-107</v>
      </c>
      <c r="Y3">
        <f t="shared" si="0"/>
        <v>0</v>
      </c>
      <c r="Z3">
        <f t="shared" si="0"/>
        <v>152</v>
      </c>
      <c r="AA3">
        <f t="shared" si="0"/>
        <v>200</v>
      </c>
      <c r="AC3">
        <f t="shared" ref="AC3:AC13" si="2">MEDIAN($E3:$I3)</f>
        <v>2119</v>
      </c>
      <c r="AD3">
        <f t="shared" ref="AD3:AD13" si="3">MEDIAN(F3:I3)</f>
        <v>2150.5</v>
      </c>
    </row>
    <row r="4" spans="1:30">
      <c r="B4" t="s">
        <v>10</v>
      </c>
      <c r="C4">
        <v>1992</v>
      </c>
      <c r="D4">
        <v>2165</v>
      </c>
      <c r="E4">
        <v>2255</v>
      </c>
      <c r="F4">
        <v>1989</v>
      </c>
      <c r="G4">
        <v>2249</v>
      </c>
      <c r="H4">
        <v>2356</v>
      </c>
      <c r="I4">
        <v>2339</v>
      </c>
      <c r="K4">
        <f>SUM(C$2:C4)</f>
        <v>5612</v>
      </c>
      <c r="L4">
        <f>SUM(D$2:D4)</f>
        <v>5711</v>
      </c>
      <c r="M4">
        <f>SUM(E$2:E4)</f>
        <v>6534</v>
      </c>
      <c r="N4">
        <f>SUM(F$2:F4)</f>
        <v>6480</v>
      </c>
      <c r="O4">
        <f>SUM(G$2:G4)</f>
        <v>6847</v>
      </c>
      <c r="P4">
        <f>SUM(H$2:H4)</f>
        <v>7106</v>
      </c>
      <c r="Q4">
        <f>SUM(I$2:I4)</f>
        <v>7137</v>
      </c>
      <c r="R4">
        <f t="shared" si="1"/>
        <v>6847</v>
      </c>
      <c r="T4" t="s">
        <v>10</v>
      </c>
      <c r="U4">
        <f t="shared" si="0"/>
        <v>-1235</v>
      </c>
      <c r="V4">
        <f t="shared" si="0"/>
        <v>-1136</v>
      </c>
      <c r="W4">
        <f t="shared" si="0"/>
        <v>-313</v>
      </c>
      <c r="X4">
        <f t="shared" si="0"/>
        <v>-367</v>
      </c>
      <c r="Y4">
        <f t="shared" si="0"/>
        <v>0</v>
      </c>
      <c r="Z4">
        <f t="shared" si="0"/>
        <v>259</v>
      </c>
      <c r="AA4">
        <f t="shared" si="0"/>
        <v>290</v>
      </c>
      <c r="AC4">
        <f t="shared" si="2"/>
        <v>2255</v>
      </c>
      <c r="AD4">
        <f t="shared" si="3"/>
        <v>2294</v>
      </c>
    </row>
    <row r="5" spans="1:30">
      <c r="B5" t="s">
        <v>11</v>
      </c>
      <c r="D5">
        <v>1791</v>
      </c>
      <c r="E5">
        <v>2134</v>
      </c>
      <c r="F5">
        <v>2123</v>
      </c>
      <c r="G5">
        <v>2252</v>
      </c>
      <c r="H5">
        <v>2188</v>
      </c>
      <c r="I5">
        <v>2311</v>
      </c>
      <c r="L5">
        <f>SUM(D$2:D5)</f>
        <v>7502</v>
      </c>
      <c r="M5">
        <f>SUM(E$2:E5)</f>
        <v>8668</v>
      </c>
      <c r="N5">
        <f>SUM(F$2:F5)</f>
        <v>8603</v>
      </c>
      <c r="O5">
        <f>SUM(G$2:G5)</f>
        <v>9099</v>
      </c>
      <c r="P5">
        <f>SUM(H$2:H5)</f>
        <v>9294</v>
      </c>
      <c r="Q5">
        <f>SUM(I$2:I5)</f>
        <v>9448</v>
      </c>
      <c r="R5">
        <f t="shared" si="1"/>
        <v>9099</v>
      </c>
      <c r="T5" t="s">
        <v>11</v>
      </c>
      <c r="V5">
        <f t="shared" si="0"/>
        <v>-1597</v>
      </c>
      <c r="W5">
        <f t="shared" si="0"/>
        <v>-431</v>
      </c>
      <c r="X5">
        <f t="shared" si="0"/>
        <v>-496</v>
      </c>
      <c r="Y5">
        <f t="shared" si="0"/>
        <v>0</v>
      </c>
      <c r="Z5">
        <f t="shared" si="0"/>
        <v>195</v>
      </c>
      <c r="AA5">
        <f t="shared" si="0"/>
        <v>349</v>
      </c>
      <c r="AC5">
        <f t="shared" si="2"/>
        <v>2188</v>
      </c>
      <c r="AD5">
        <f t="shared" si="3"/>
        <v>2220</v>
      </c>
    </row>
    <row r="6" spans="1:30">
      <c r="B6" t="s">
        <v>12</v>
      </c>
      <c r="D6">
        <v>2040</v>
      </c>
      <c r="E6">
        <v>2160</v>
      </c>
      <c r="F6">
        <v>2196</v>
      </c>
      <c r="G6">
        <v>2330</v>
      </c>
      <c r="H6">
        <v>2373</v>
      </c>
      <c r="I6">
        <v>2437</v>
      </c>
      <c r="L6">
        <f>SUM(D$2:D6)</f>
        <v>9542</v>
      </c>
      <c r="M6">
        <f>SUM(E$2:E6)</f>
        <v>10828</v>
      </c>
      <c r="N6">
        <f>SUM(F$2:F6)</f>
        <v>10799</v>
      </c>
      <c r="O6">
        <f>SUM(G$2:G6)</f>
        <v>11429</v>
      </c>
      <c r="P6">
        <f>SUM(H$2:H6)</f>
        <v>11667</v>
      </c>
      <c r="Q6">
        <f>SUM(I$2:I6)</f>
        <v>11885</v>
      </c>
      <c r="R6">
        <f t="shared" si="1"/>
        <v>11429</v>
      </c>
      <c r="T6" t="s">
        <v>12</v>
      </c>
      <c r="V6">
        <f t="shared" si="0"/>
        <v>-1887</v>
      </c>
      <c r="W6">
        <f t="shared" si="0"/>
        <v>-601</v>
      </c>
      <c r="X6">
        <f t="shared" si="0"/>
        <v>-630</v>
      </c>
      <c r="Y6">
        <f t="shared" si="0"/>
        <v>0</v>
      </c>
      <c r="Z6">
        <f t="shared" si="0"/>
        <v>238</v>
      </c>
      <c r="AA6">
        <f t="shared" si="0"/>
        <v>456</v>
      </c>
      <c r="AC6">
        <f t="shared" si="2"/>
        <v>2330</v>
      </c>
      <c r="AD6">
        <f t="shared" si="3"/>
        <v>2351.5</v>
      </c>
    </row>
    <row r="7" spans="1:30">
      <c r="B7" t="s">
        <v>13</v>
      </c>
      <c r="D7">
        <v>2038</v>
      </c>
      <c r="E7">
        <v>2202</v>
      </c>
      <c r="F7">
        <v>2381</v>
      </c>
      <c r="G7">
        <v>2272</v>
      </c>
      <c r="H7">
        <v>2403</v>
      </c>
      <c r="I7">
        <v>2576</v>
      </c>
      <c r="L7">
        <f>SUM(D$2:D7)</f>
        <v>11580</v>
      </c>
      <c r="M7">
        <f>SUM(E$2:E7)</f>
        <v>13030</v>
      </c>
      <c r="N7">
        <f>SUM(F$2:F7)</f>
        <v>13180</v>
      </c>
      <c r="O7">
        <f>SUM(G$2:G7)</f>
        <v>13701</v>
      </c>
      <c r="P7">
        <f>SUM(H$2:H7)</f>
        <v>14070</v>
      </c>
      <c r="Q7">
        <f>SUM(I$2:I7)</f>
        <v>14461</v>
      </c>
      <c r="R7">
        <f t="shared" si="1"/>
        <v>13701</v>
      </c>
      <c r="T7" t="s">
        <v>13</v>
      </c>
      <c r="V7">
        <f t="shared" si="0"/>
        <v>-2121</v>
      </c>
      <c r="W7">
        <f t="shared" si="0"/>
        <v>-671</v>
      </c>
      <c r="X7">
        <f t="shared" si="0"/>
        <v>-521</v>
      </c>
      <c r="Y7">
        <f t="shared" si="0"/>
        <v>0</v>
      </c>
      <c r="Z7">
        <f t="shared" si="0"/>
        <v>369</v>
      </c>
      <c r="AA7">
        <f t="shared" si="0"/>
        <v>760</v>
      </c>
      <c r="AC7">
        <f t="shared" si="2"/>
        <v>2381</v>
      </c>
      <c r="AD7">
        <f t="shared" si="3"/>
        <v>2392</v>
      </c>
    </row>
    <row r="8" spans="1:30">
      <c r="B8" t="s">
        <v>14</v>
      </c>
      <c r="D8">
        <v>2188</v>
      </c>
      <c r="E8">
        <v>2327</v>
      </c>
      <c r="F8">
        <v>2626</v>
      </c>
      <c r="G8">
        <v>2643</v>
      </c>
      <c r="H8">
        <v>2862</v>
      </c>
      <c r="I8">
        <v>2697</v>
      </c>
      <c r="L8">
        <f>SUM(D$2:D8)</f>
        <v>13768</v>
      </c>
      <c r="M8">
        <f>SUM(E$2:E8)</f>
        <v>15357</v>
      </c>
      <c r="N8">
        <f>SUM(F$2:F8)</f>
        <v>15806</v>
      </c>
      <c r="O8">
        <f>SUM(G$2:G8)</f>
        <v>16344</v>
      </c>
      <c r="P8">
        <f>SUM(H$2:H8)</f>
        <v>16932</v>
      </c>
      <c r="Q8">
        <f>SUM(I$2:I8)</f>
        <v>17158</v>
      </c>
      <c r="R8">
        <f t="shared" si="1"/>
        <v>16344</v>
      </c>
      <c r="T8" t="s">
        <v>14</v>
      </c>
      <c r="V8">
        <f t="shared" si="0"/>
        <v>-2576</v>
      </c>
      <c r="W8">
        <f t="shared" si="0"/>
        <v>-987</v>
      </c>
      <c r="X8">
        <f t="shared" si="0"/>
        <v>-538</v>
      </c>
      <c r="Y8">
        <f t="shared" si="0"/>
        <v>0</v>
      </c>
      <c r="Z8">
        <f t="shared" si="0"/>
        <v>588</v>
      </c>
      <c r="AA8">
        <f t="shared" si="0"/>
        <v>814</v>
      </c>
      <c r="AC8">
        <f t="shared" si="2"/>
        <v>2643</v>
      </c>
      <c r="AD8">
        <f t="shared" si="3"/>
        <v>2670</v>
      </c>
    </row>
    <row r="9" spans="1:30">
      <c r="B9" t="s">
        <v>15</v>
      </c>
      <c r="D9">
        <v>2312</v>
      </c>
      <c r="E9">
        <v>2282</v>
      </c>
      <c r="F9">
        <v>2427</v>
      </c>
      <c r="G9">
        <v>2511</v>
      </c>
      <c r="H9">
        <v>2709</v>
      </c>
      <c r="I9">
        <v>2788</v>
      </c>
      <c r="L9">
        <f>SUM(D$2:D9)</f>
        <v>16080</v>
      </c>
      <c r="M9">
        <f>SUM(E$2:E9)</f>
        <v>17639</v>
      </c>
      <c r="N9">
        <f>SUM(F$2:F9)</f>
        <v>18233</v>
      </c>
      <c r="O9">
        <f>SUM(G$2:G9)</f>
        <v>18855</v>
      </c>
      <c r="P9">
        <f>SUM(H$2:H9)</f>
        <v>19641</v>
      </c>
      <c r="Q9">
        <f>SUM(I$2:I9)</f>
        <v>19946</v>
      </c>
      <c r="R9">
        <f t="shared" si="1"/>
        <v>18855</v>
      </c>
      <c r="T9" t="s">
        <v>15</v>
      </c>
      <c r="V9">
        <f t="shared" si="0"/>
        <v>-2775</v>
      </c>
      <c r="W9">
        <f t="shared" si="0"/>
        <v>-1216</v>
      </c>
      <c r="X9">
        <f t="shared" si="0"/>
        <v>-622</v>
      </c>
      <c r="Y9">
        <f t="shared" si="0"/>
        <v>0</v>
      </c>
      <c r="Z9">
        <f t="shared" si="0"/>
        <v>786</v>
      </c>
      <c r="AA9">
        <f t="shared" si="0"/>
        <v>1091</v>
      </c>
      <c r="AC9">
        <f t="shared" si="2"/>
        <v>2511</v>
      </c>
      <c r="AD9">
        <f t="shared" si="3"/>
        <v>2610</v>
      </c>
    </row>
    <row r="10" spans="1:30">
      <c r="B10" t="s">
        <v>16</v>
      </c>
      <c r="D10">
        <v>2412</v>
      </c>
      <c r="E10">
        <v>2591</v>
      </c>
      <c r="F10">
        <v>2554</v>
      </c>
      <c r="G10">
        <v>2581</v>
      </c>
      <c r="H10">
        <v>2635</v>
      </c>
      <c r="I10">
        <v>2656</v>
      </c>
      <c r="L10">
        <f>SUM(D$2:D10)</f>
        <v>18492</v>
      </c>
      <c r="M10">
        <f>SUM(E$2:E10)</f>
        <v>20230</v>
      </c>
      <c r="N10">
        <f>SUM(F$2:F10)</f>
        <v>20787</v>
      </c>
      <c r="O10">
        <f>SUM(G$2:G10)</f>
        <v>21436</v>
      </c>
      <c r="P10">
        <f>SUM(H$2:H10)</f>
        <v>22276</v>
      </c>
      <c r="Q10">
        <f>SUM(I$2:I10)</f>
        <v>22602</v>
      </c>
      <c r="R10">
        <f t="shared" si="1"/>
        <v>21436</v>
      </c>
      <c r="T10" t="s">
        <v>16</v>
      </c>
      <c r="V10">
        <f t="shared" si="0"/>
        <v>-2944</v>
      </c>
      <c r="W10">
        <f t="shared" si="0"/>
        <v>-1206</v>
      </c>
      <c r="X10">
        <f t="shared" si="0"/>
        <v>-649</v>
      </c>
      <c r="Y10">
        <f t="shared" si="0"/>
        <v>0</v>
      </c>
      <c r="Z10">
        <f t="shared" si="0"/>
        <v>840</v>
      </c>
      <c r="AA10">
        <f t="shared" si="0"/>
        <v>1166</v>
      </c>
      <c r="AC10">
        <f t="shared" si="2"/>
        <v>2591</v>
      </c>
      <c r="AD10">
        <f t="shared" si="3"/>
        <v>2608</v>
      </c>
    </row>
    <row r="11" spans="1:30">
      <c r="B11" t="s">
        <v>17</v>
      </c>
      <c r="D11">
        <v>2297</v>
      </c>
      <c r="E11">
        <v>2465</v>
      </c>
      <c r="F11">
        <v>2338</v>
      </c>
      <c r="G11">
        <v>2434</v>
      </c>
      <c r="H11">
        <v>2616</v>
      </c>
      <c r="I11">
        <v>2683</v>
      </c>
      <c r="L11">
        <f>SUM(D$2:D11)</f>
        <v>20789</v>
      </c>
      <c r="M11">
        <f>SUM(E$2:E11)</f>
        <v>22695</v>
      </c>
      <c r="N11">
        <f>SUM(F$2:F11)</f>
        <v>23125</v>
      </c>
      <c r="O11">
        <f>SUM(G$2:G11)</f>
        <v>23870</v>
      </c>
      <c r="P11">
        <f>SUM(H$2:H11)</f>
        <v>24892</v>
      </c>
      <c r="Q11">
        <f>SUM(I$2:I11)</f>
        <v>25285</v>
      </c>
      <c r="R11">
        <f t="shared" si="1"/>
        <v>23870</v>
      </c>
      <c r="T11" t="s">
        <v>17</v>
      </c>
      <c r="V11">
        <f t="shared" si="0"/>
        <v>-3081</v>
      </c>
      <c r="W11">
        <f t="shared" si="0"/>
        <v>-1175</v>
      </c>
      <c r="X11">
        <f t="shared" si="0"/>
        <v>-745</v>
      </c>
      <c r="Y11">
        <f t="shared" si="0"/>
        <v>0</v>
      </c>
      <c r="Z11">
        <f t="shared" si="0"/>
        <v>1022</v>
      </c>
      <c r="AA11">
        <f t="shared" si="0"/>
        <v>1415</v>
      </c>
      <c r="AC11">
        <f t="shared" si="2"/>
        <v>2465</v>
      </c>
      <c r="AD11">
        <f t="shared" si="3"/>
        <v>2525</v>
      </c>
    </row>
    <row r="12" spans="1:30">
      <c r="B12" t="s">
        <v>18</v>
      </c>
      <c r="D12">
        <v>2190</v>
      </c>
      <c r="E12">
        <v>2238</v>
      </c>
      <c r="F12">
        <v>2111</v>
      </c>
      <c r="G12">
        <v>2151</v>
      </c>
      <c r="H12">
        <v>2389</v>
      </c>
      <c r="I12">
        <v>2477</v>
      </c>
      <c r="L12">
        <f>SUM(D$2:D12)</f>
        <v>22979</v>
      </c>
      <c r="M12">
        <f>SUM(E$2:E12)</f>
        <v>24933</v>
      </c>
      <c r="N12">
        <f>SUM(F$2:F12)</f>
        <v>25236</v>
      </c>
      <c r="O12">
        <f>SUM(G$2:G12)</f>
        <v>26021</v>
      </c>
      <c r="P12">
        <f>SUM(H$2:H12)</f>
        <v>27281</v>
      </c>
      <c r="Q12">
        <f>SUM(I$2:I12)</f>
        <v>27762</v>
      </c>
      <c r="R12">
        <f t="shared" si="1"/>
        <v>26021</v>
      </c>
      <c r="T12" t="s">
        <v>18</v>
      </c>
      <c r="V12">
        <f t="shared" si="0"/>
        <v>-3042</v>
      </c>
      <c r="W12">
        <f t="shared" si="0"/>
        <v>-1088</v>
      </c>
      <c r="X12">
        <f t="shared" si="0"/>
        <v>-785</v>
      </c>
      <c r="Y12">
        <f t="shared" si="0"/>
        <v>0</v>
      </c>
      <c r="Z12">
        <f t="shared" si="0"/>
        <v>1260</v>
      </c>
      <c r="AA12">
        <f t="shared" si="0"/>
        <v>1741</v>
      </c>
      <c r="AC12">
        <f t="shared" si="2"/>
        <v>2238</v>
      </c>
      <c r="AD12">
        <f t="shared" si="3"/>
        <v>2270</v>
      </c>
    </row>
    <row r="13" spans="1:30">
      <c r="B13" t="s">
        <v>19</v>
      </c>
      <c r="D13">
        <v>2332</v>
      </c>
      <c r="E13">
        <v>2210</v>
      </c>
      <c r="F13">
        <v>2019</v>
      </c>
      <c r="G13">
        <v>2339</v>
      </c>
      <c r="H13">
        <v>2186</v>
      </c>
      <c r="I13">
        <v>2438</v>
      </c>
      <c r="L13">
        <f>SUM(D$2:D13)</f>
        <v>25311</v>
      </c>
      <c r="M13">
        <f>SUM(E$2:E13)</f>
        <v>27143</v>
      </c>
      <c r="N13">
        <f>SUM(F$2:F13)</f>
        <v>27255</v>
      </c>
      <c r="O13">
        <f>SUM(G$2:G13)</f>
        <v>28360</v>
      </c>
      <c r="P13">
        <f>SUM(H$2:H13)</f>
        <v>29467</v>
      </c>
      <c r="Q13">
        <f>SUM(I$2:I13)</f>
        <v>30200</v>
      </c>
      <c r="R13">
        <f t="shared" si="1"/>
        <v>28360</v>
      </c>
      <c r="T13" t="s">
        <v>19</v>
      </c>
      <c r="V13">
        <f t="shared" si="0"/>
        <v>-3049</v>
      </c>
      <c r="W13">
        <f t="shared" si="0"/>
        <v>-1217</v>
      </c>
      <c r="X13">
        <f t="shared" si="0"/>
        <v>-1105</v>
      </c>
      <c r="Y13">
        <f t="shared" si="0"/>
        <v>0</v>
      </c>
      <c r="Z13">
        <f t="shared" si="0"/>
        <v>1107</v>
      </c>
      <c r="AA13">
        <f t="shared" si="0"/>
        <v>1840</v>
      </c>
      <c r="AC13">
        <f t="shared" si="2"/>
        <v>2210</v>
      </c>
      <c r="AD13">
        <f t="shared" si="3"/>
        <v>2262.5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K17">
        <f>SUM(C$17:C17)</f>
        <v>0</v>
      </c>
      <c r="L17">
        <f>SUM(D$17:D17)</f>
        <v>0</v>
      </c>
      <c r="M17">
        <f>SUM(E$17:E17)</f>
        <v>0</v>
      </c>
      <c r="N17">
        <f>SUM(F$17:F17)</f>
        <v>0</v>
      </c>
      <c r="O17">
        <f>SUM(G$17:G17)</f>
        <v>0</v>
      </c>
      <c r="P17">
        <f>SUM(H$17:H17)</f>
        <v>0</v>
      </c>
      <c r="Q17">
        <f>SUM(I$17:I17)</f>
        <v>0</v>
      </c>
      <c r="R17">
        <f t="shared" ref="R17:R28" si="4">MEDIAN(M17:Q17)</f>
        <v>0</v>
      </c>
      <c r="T17" t="s">
        <v>8</v>
      </c>
      <c r="U17">
        <f t="shared" ref="U17:AA28" si="5">K17-$R17</f>
        <v>0</v>
      </c>
      <c r="V17">
        <f t="shared" si="5"/>
        <v>0</v>
      </c>
      <c r="W17">
        <f t="shared" si="5"/>
        <v>0</v>
      </c>
      <c r="X17">
        <f t="shared" si="5"/>
        <v>0</v>
      </c>
      <c r="Y17">
        <f t="shared" si="5"/>
        <v>0</v>
      </c>
      <c r="Z17">
        <f t="shared" si="5"/>
        <v>0</v>
      </c>
      <c r="AA17">
        <f t="shared" si="5"/>
        <v>0</v>
      </c>
    </row>
    <row r="18" spans="2:27">
      <c r="B18" t="s">
        <v>9</v>
      </c>
      <c r="K18">
        <f>SUM(C$17:C18)</f>
        <v>0</v>
      </c>
      <c r="L18">
        <f>SUM(D$17:D18)</f>
        <v>0</v>
      </c>
      <c r="M18">
        <f>SUM(E$17:E18)</f>
        <v>0</v>
      </c>
      <c r="N18">
        <f>SUM(F$17:F18)</f>
        <v>0</v>
      </c>
      <c r="O18">
        <f>SUM(G$17:G18)</f>
        <v>0</v>
      </c>
      <c r="P18">
        <f>SUM(H$17:H18)</f>
        <v>0</v>
      </c>
      <c r="Q18">
        <f>SUM(I$17:I18)</f>
        <v>0</v>
      </c>
      <c r="R18">
        <f t="shared" si="4"/>
        <v>0</v>
      </c>
      <c r="T18" t="s">
        <v>9</v>
      </c>
      <c r="U18">
        <f t="shared" si="5"/>
        <v>0</v>
      </c>
      <c r="V18">
        <f t="shared" si="5"/>
        <v>0</v>
      </c>
      <c r="W18">
        <f t="shared" si="5"/>
        <v>0</v>
      </c>
      <c r="X18">
        <f t="shared" si="5"/>
        <v>0</v>
      </c>
      <c r="Y18">
        <f t="shared" si="5"/>
        <v>0</v>
      </c>
      <c r="Z18">
        <f t="shared" si="5"/>
        <v>0</v>
      </c>
      <c r="AA18">
        <f t="shared" si="5"/>
        <v>0</v>
      </c>
    </row>
    <row r="19" spans="2:27">
      <c r="B19" t="s">
        <v>10</v>
      </c>
      <c r="K19">
        <f>SUM(C$17:C19)</f>
        <v>0</v>
      </c>
      <c r="L19">
        <f>SUM(D$17:D19)</f>
        <v>0</v>
      </c>
      <c r="M19">
        <f>SUM(E$17:E19)</f>
        <v>0</v>
      </c>
      <c r="N19">
        <f>SUM(F$17:F19)</f>
        <v>0</v>
      </c>
      <c r="O19">
        <f>SUM(G$17:G19)</f>
        <v>0</v>
      </c>
      <c r="P19">
        <f>SUM(H$17:H19)</f>
        <v>0</v>
      </c>
      <c r="Q19">
        <f>SUM(I$17:I19)</f>
        <v>0</v>
      </c>
      <c r="R19">
        <f t="shared" si="4"/>
        <v>0</v>
      </c>
      <c r="T19" t="s">
        <v>10</v>
      </c>
      <c r="U19">
        <f t="shared" si="5"/>
        <v>0</v>
      </c>
      <c r="V19">
        <f t="shared" si="5"/>
        <v>0</v>
      </c>
      <c r="W19">
        <f t="shared" si="5"/>
        <v>0</v>
      </c>
      <c r="X19">
        <f t="shared" si="5"/>
        <v>0</v>
      </c>
      <c r="Y19">
        <f t="shared" si="5"/>
        <v>0</v>
      </c>
      <c r="Z19">
        <f t="shared" si="5"/>
        <v>0</v>
      </c>
      <c r="AA19">
        <f t="shared" si="5"/>
        <v>0</v>
      </c>
    </row>
    <row r="20" spans="2:27">
      <c r="B20" t="s">
        <v>11</v>
      </c>
      <c r="K20">
        <f>SUM(C$17:C20)</f>
        <v>0</v>
      </c>
      <c r="L20">
        <f>SUM(D$17:D20)</f>
        <v>0</v>
      </c>
      <c r="M20">
        <f>SUM(E$17:E20)</f>
        <v>0</v>
      </c>
      <c r="N20">
        <f>SUM(F$17:F20)</f>
        <v>0</v>
      </c>
      <c r="O20">
        <f>SUM(G$17:G20)</f>
        <v>0</v>
      </c>
      <c r="P20">
        <f>SUM(H$17:H20)</f>
        <v>0</v>
      </c>
      <c r="Q20">
        <f>SUM(I$17:I20)</f>
        <v>0</v>
      </c>
      <c r="R20">
        <f t="shared" si="4"/>
        <v>0</v>
      </c>
      <c r="T20" t="s">
        <v>11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  <c r="Y20">
        <f t="shared" si="5"/>
        <v>0</v>
      </c>
      <c r="Z20">
        <f t="shared" si="5"/>
        <v>0</v>
      </c>
      <c r="AA20">
        <f t="shared" si="5"/>
        <v>0</v>
      </c>
    </row>
    <row r="21" spans="2:27">
      <c r="B21" t="s">
        <v>12</v>
      </c>
      <c r="K21">
        <f>SUM(C$17:C21)</f>
        <v>0</v>
      </c>
      <c r="L21">
        <f>SUM(D$17:D21)</f>
        <v>0</v>
      </c>
      <c r="M21">
        <f>SUM(E$17:E21)</f>
        <v>0</v>
      </c>
      <c r="N21">
        <f>SUM(F$17:F21)</f>
        <v>0</v>
      </c>
      <c r="O21">
        <f>SUM(G$17:G21)</f>
        <v>0</v>
      </c>
      <c r="P21">
        <f>SUM(H$17:H21)</f>
        <v>0</v>
      </c>
      <c r="Q21">
        <f>SUM(I$17:I21)</f>
        <v>0</v>
      </c>
      <c r="R21">
        <f t="shared" si="4"/>
        <v>0</v>
      </c>
      <c r="T21" t="s">
        <v>12</v>
      </c>
      <c r="U21">
        <f t="shared" si="5"/>
        <v>0</v>
      </c>
      <c r="V21">
        <f t="shared" si="5"/>
        <v>0</v>
      </c>
      <c r="W21">
        <f t="shared" si="5"/>
        <v>0</v>
      </c>
      <c r="X21">
        <f t="shared" si="5"/>
        <v>0</v>
      </c>
      <c r="Y21">
        <f t="shared" si="5"/>
        <v>0</v>
      </c>
      <c r="Z21">
        <f t="shared" si="5"/>
        <v>0</v>
      </c>
      <c r="AA21">
        <f t="shared" si="5"/>
        <v>0</v>
      </c>
    </row>
    <row r="22" spans="2:27">
      <c r="B22" t="s">
        <v>13</v>
      </c>
      <c r="L22">
        <f>SUM(D$17:D22)</f>
        <v>0</v>
      </c>
      <c r="M22">
        <f>SUM(E$17:E22)</f>
        <v>0</v>
      </c>
      <c r="N22">
        <f>SUM(F$17:F22)</f>
        <v>0</v>
      </c>
      <c r="O22">
        <f>SUM(G$17:G22)</f>
        <v>0</v>
      </c>
      <c r="P22">
        <f>SUM(H$17:H22)</f>
        <v>0</v>
      </c>
      <c r="Q22">
        <f>SUM(I$17:I22)</f>
        <v>0</v>
      </c>
      <c r="R22">
        <f t="shared" si="4"/>
        <v>0</v>
      </c>
      <c r="T22" t="s">
        <v>13</v>
      </c>
      <c r="V22">
        <f t="shared" si="5"/>
        <v>0</v>
      </c>
      <c r="W22">
        <f t="shared" si="5"/>
        <v>0</v>
      </c>
      <c r="X22">
        <f t="shared" si="5"/>
        <v>0</v>
      </c>
      <c r="Y22">
        <f t="shared" si="5"/>
        <v>0</v>
      </c>
      <c r="Z22">
        <f t="shared" si="5"/>
        <v>0</v>
      </c>
      <c r="AA22">
        <f t="shared" si="5"/>
        <v>0</v>
      </c>
    </row>
    <row r="23" spans="2:27">
      <c r="B23" t="s">
        <v>14</v>
      </c>
      <c r="L23">
        <f>SUM(D$17:D23)</f>
        <v>0</v>
      </c>
      <c r="M23">
        <f>SUM(E$17:E23)</f>
        <v>0</v>
      </c>
      <c r="N23">
        <f>SUM(F$17:F23)</f>
        <v>0</v>
      </c>
      <c r="O23">
        <f>SUM(G$17:G23)</f>
        <v>0</v>
      </c>
      <c r="P23">
        <f>SUM(H$17:H23)</f>
        <v>0</v>
      </c>
      <c r="Q23">
        <f>SUM(I$17:I23)</f>
        <v>0</v>
      </c>
      <c r="R23">
        <f t="shared" si="4"/>
        <v>0</v>
      </c>
      <c r="T23" t="s">
        <v>14</v>
      </c>
      <c r="V23">
        <f t="shared" si="5"/>
        <v>0</v>
      </c>
      <c r="W23">
        <f t="shared" si="5"/>
        <v>0</v>
      </c>
      <c r="X23">
        <f t="shared" si="5"/>
        <v>0</v>
      </c>
      <c r="Y23">
        <f t="shared" si="5"/>
        <v>0</v>
      </c>
      <c r="Z23">
        <f t="shared" si="5"/>
        <v>0</v>
      </c>
      <c r="AA23">
        <f t="shared" si="5"/>
        <v>0</v>
      </c>
    </row>
    <row r="24" spans="2:27">
      <c r="B24" t="s">
        <v>15</v>
      </c>
      <c r="L24">
        <f>SUM(D$17:D24)</f>
        <v>0</v>
      </c>
      <c r="M24">
        <f>SUM(E$17:E24)</f>
        <v>0</v>
      </c>
      <c r="N24">
        <f>SUM(F$17:F24)</f>
        <v>0</v>
      </c>
      <c r="O24">
        <f>SUM(G$17:G24)</f>
        <v>0</v>
      </c>
      <c r="P24">
        <f>SUM(H$17:H24)</f>
        <v>0</v>
      </c>
      <c r="Q24">
        <f>SUM(I$17:I24)</f>
        <v>0</v>
      </c>
      <c r="R24">
        <f t="shared" si="4"/>
        <v>0</v>
      </c>
      <c r="T24" t="s">
        <v>15</v>
      </c>
      <c r="V24">
        <f t="shared" si="5"/>
        <v>0</v>
      </c>
      <c r="W24">
        <f t="shared" si="5"/>
        <v>0</v>
      </c>
      <c r="X24">
        <f t="shared" si="5"/>
        <v>0</v>
      </c>
      <c r="Y24">
        <f t="shared" si="5"/>
        <v>0</v>
      </c>
      <c r="Z24">
        <f t="shared" si="5"/>
        <v>0</v>
      </c>
      <c r="AA24">
        <f t="shared" si="5"/>
        <v>0</v>
      </c>
    </row>
    <row r="25" spans="2:27">
      <c r="B25" t="s">
        <v>16</v>
      </c>
      <c r="L25">
        <f>SUM(D$17:D25)</f>
        <v>0</v>
      </c>
      <c r="M25">
        <f>SUM(E$17:E25)</f>
        <v>0</v>
      </c>
      <c r="N25">
        <f>SUM(F$17:F25)</f>
        <v>0</v>
      </c>
      <c r="O25">
        <f>SUM(G$17:G25)</f>
        <v>0</v>
      </c>
      <c r="P25">
        <f>SUM(H$17:H25)</f>
        <v>0</v>
      </c>
      <c r="Q25">
        <f>SUM(I$17:I25)</f>
        <v>0</v>
      </c>
      <c r="R25">
        <f t="shared" si="4"/>
        <v>0</v>
      </c>
      <c r="T25" t="s">
        <v>16</v>
      </c>
      <c r="V25">
        <f t="shared" si="5"/>
        <v>0</v>
      </c>
      <c r="W25">
        <f t="shared" si="5"/>
        <v>0</v>
      </c>
      <c r="X25">
        <f t="shared" si="5"/>
        <v>0</v>
      </c>
      <c r="Y25">
        <f t="shared" si="5"/>
        <v>0</v>
      </c>
      <c r="Z25">
        <f t="shared" si="5"/>
        <v>0</v>
      </c>
      <c r="AA25">
        <f t="shared" si="5"/>
        <v>0</v>
      </c>
    </row>
    <row r="26" spans="2:27">
      <c r="B26" t="s">
        <v>17</v>
      </c>
      <c r="L26">
        <f>SUM(D$17:D26)</f>
        <v>0</v>
      </c>
      <c r="M26">
        <f>SUM(E$17:E26)</f>
        <v>0</v>
      </c>
      <c r="N26">
        <f>SUM(F$17:F26)</f>
        <v>0</v>
      </c>
      <c r="O26">
        <f>SUM(G$17:G26)</f>
        <v>0</v>
      </c>
      <c r="P26">
        <f>SUM(H$17:H26)</f>
        <v>0</v>
      </c>
      <c r="Q26">
        <f>SUM(I$17:I26)</f>
        <v>0</v>
      </c>
      <c r="R26">
        <f t="shared" si="4"/>
        <v>0</v>
      </c>
      <c r="T26" t="s">
        <v>17</v>
      </c>
      <c r="V26">
        <f t="shared" si="5"/>
        <v>0</v>
      </c>
      <c r="W26">
        <f t="shared" si="5"/>
        <v>0</v>
      </c>
      <c r="X26">
        <f t="shared" si="5"/>
        <v>0</v>
      </c>
      <c r="Y26">
        <f t="shared" si="5"/>
        <v>0</v>
      </c>
      <c r="Z26">
        <f t="shared" si="5"/>
        <v>0</v>
      </c>
      <c r="AA26">
        <f t="shared" si="5"/>
        <v>0</v>
      </c>
    </row>
    <row r="27" spans="2:27">
      <c r="B27" t="s">
        <v>18</v>
      </c>
      <c r="L27">
        <f>SUM(D$17:D27)</f>
        <v>0</v>
      </c>
      <c r="M27">
        <f>SUM(E$17:E27)</f>
        <v>0</v>
      </c>
      <c r="N27">
        <f>SUM(F$17:F27)</f>
        <v>0</v>
      </c>
      <c r="O27">
        <f>SUM(G$17:G27)</f>
        <v>0</v>
      </c>
      <c r="P27">
        <f>SUM(H$17:H27)</f>
        <v>0</v>
      </c>
      <c r="Q27">
        <f>SUM(I$17:I27)</f>
        <v>0</v>
      </c>
      <c r="R27">
        <f t="shared" si="4"/>
        <v>0</v>
      </c>
      <c r="T27" t="s">
        <v>18</v>
      </c>
      <c r="V27">
        <f t="shared" si="5"/>
        <v>0</v>
      </c>
      <c r="W27">
        <f t="shared" si="5"/>
        <v>0</v>
      </c>
      <c r="X27">
        <f t="shared" si="5"/>
        <v>0</v>
      </c>
      <c r="Y27">
        <f t="shared" si="5"/>
        <v>0</v>
      </c>
      <c r="Z27">
        <f t="shared" si="5"/>
        <v>0</v>
      </c>
      <c r="AA27">
        <f t="shared" si="5"/>
        <v>0</v>
      </c>
    </row>
    <row r="28" spans="2:27">
      <c r="B28" t="s">
        <v>19</v>
      </c>
      <c r="L28">
        <f>SUM(D$17:D28)</f>
        <v>0</v>
      </c>
      <c r="M28">
        <f>SUM(E$17:E28)</f>
        <v>0</v>
      </c>
      <c r="N28">
        <f>SUM(F$17:F28)</f>
        <v>0</v>
      </c>
      <c r="O28">
        <f>SUM(G$17:G28)</f>
        <v>0</v>
      </c>
      <c r="P28">
        <f>SUM(H$17:H28)</f>
        <v>0</v>
      </c>
      <c r="Q28">
        <f>SUM(I$17:I28)</f>
        <v>0</v>
      </c>
      <c r="R28">
        <f t="shared" si="4"/>
        <v>0</v>
      </c>
      <c r="T28" t="s">
        <v>19</v>
      </c>
      <c r="V28">
        <f t="shared" si="5"/>
        <v>0</v>
      </c>
      <c r="W28">
        <f t="shared" si="5"/>
        <v>0</v>
      </c>
      <c r="X28">
        <f t="shared" si="5"/>
        <v>0</v>
      </c>
      <c r="Y28">
        <f t="shared" si="5"/>
        <v>0</v>
      </c>
      <c r="Z28">
        <f t="shared" si="5"/>
        <v>0</v>
      </c>
      <c r="AA28">
        <f t="shared" si="5"/>
        <v>0</v>
      </c>
    </row>
    <row r="32" spans="2:27">
      <c r="B32" s="3" t="s">
        <v>143</v>
      </c>
    </row>
  </sheetData>
  <hyperlinks>
    <hyperlink ref="A1" location="home!A1" display="home" xr:uid="{2B2B14B2-7FD7-4029-86DF-4775BB9FF79A}"/>
    <hyperlink ref="B32" r:id="rId1" xr:uid="{4CDAA555-2AEF-4376-AC93-E9966D9CBA61}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09D17-63D9-4271-A69E-7482E426FA90}">
  <dimension ref="A1:AD33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 s="1">
        <v>5401</v>
      </c>
      <c r="D2">
        <v>5345</v>
      </c>
      <c r="E2">
        <v>4770</v>
      </c>
      <c r="F2">
        <v>5457</v>
      </c>
      <c r="G2">
        <v>5631</v>
      </c>
      <c r="H2">
        <v>5497</v>
      </c>
      <c r="I2">
        <v>5301</v>
      </c>
      <c r="K2">
        <f>SUM(C$2:C2)</f>
        <v>5401</v>
      </c>
      <c r="L2">
        <f>SUM(D$2:D2)</f>
        <v>5345</v>
      </c>
      <c r="M2">
        <f>SUM(E$2:E2)</f>
        <v>4770</v>
      </c>
      <c r="N2">
        <f>SUM(F$2:F2)</f>
        <v>5457</v>
      </c>
      <c r="O2">
        <f>SUM(G$2:G2)</f>
        <v>5631</v>
      </c>
      <c r="P2">
        <f>SUM(H$2:H2)</f>
        <v>5497</v>
      </c>
      <c r="Q2">
        <f>SUM(I$2:I2)</f>
        <v>5301</v>
      </c>
      <c r="R2">
        <f>MEDIAN(M2:Q2)</f>
        <v>5457</v>
      </c>
      <c r="T2" t="s">
        <v>8</v>
      </c>
      <c r="U2">
        <f t="shared" ref="U2:AA13" si="0">K2-$R2</f>
        <v>-56</v>
      </c>
      <c r="V2">
        <f t="shared" si="0"/>
        <v>-112</v>
      </c>
      <c r="W2">
        <f t="shared" si="0"/>
        <v>-687</v>
      </c>
      <c r="X2">
        <f t="shared" si="0"/>
        <v>0</v>
      </c>
      <c r="Y2">
        <f t="shared" si="0"/>
        <v>174</v>
      </c>
      <c r="Z2">
        <f t="shared" si="0"/>
        <v>40</v>
      </c>
      <c r="AA2">
        <f t="shared" si="0"/>
        <v>-156</v>
      </c>
      <c r="AC2">
        <f>MEDIAN($E2:$I2)</f>
        <v>5457</v>
      </c>
      <c r="AD2">
        <f>MEDIAN(F2:I2)</f>
        <v>5477</v>
      </c>
    </row>
    <row r="3" spans="1:30">
      <c r="B3" t="s">
        <v>9</v>
      </c>
      <c r="C3" s="1">
        <v>4682</v>
      </c>
      <c r="D3">
        <v>4615</v>
      </c>
      <c r="E3">
        <v>4631</v>
      </c>
      <c r="F3">
        <v>4750</v>
      </c>
      <c r="G3">
        <v>4785</v>
      </c>
      <c r="H3">
        <v>4792</v>
      </c>
      <c r="I3">
        <v>4840</v>
      </c>
      <c r="K3">
        <f>SUM(C$2:C3)</f>
        <v>10083</v>
      </c>
      <c r="L3">
        <f>SUM(D$2:D3)</f>
        <v>9960</v>
      </c>
      <c r="M3">
        <f>SUM(E$2:E3)</f>
        <v>9401</v>
      </c>
      <c r="N3">
        <f>SUM(F$2:F3)</f>
        <v>10207</v>
      </c>
      <c r="O3">
        <f>SUM(G$2:G3)</f>
        <v>10416</v>
      </c>
      <c r="P3">
        <f>SUM(H$2:H3)</f>
        <v>10289</v>
      </c>
      <c r="Q3">
        <f>SUM(I$2:I3)</f>
        <v>10141</v>
      </c>
      <c r="R3">
        <f t="shared" ref="R3:R13" si="1">MEDIAN(M3:Q3)</f>
        <v>10207</v>
      </c>
      <c r="T3" t="s">
        <v>9</v>
      </c>
      <c r="U3">
        <f t="shared" si="0"/>
        <v>-124</v>
      </c>
      <c r="V3">
        <f t="shared" si="0"/>
        <v>-247</v>
      </c>
      <c r="W3">
        <f t="shared" si="0"/>
        <v>-806</v>
      </c>
      <c r="X3">
        <f t="shared" si="0"/>
        <v>0</v>
      </c>
      <c r="Y3">
        <f t="shared" si="0"/>
        <v>209</v>
      </c>
      <c r="Z3">
        <f t="shared" si="0"/>
        <v>82</v>
      </c>
      <c r="AA3">
        <f t="shared" si="0"/>
        <v>-66</v>
      </c>
      <c r="AC3">
        <f t="shared" ref="AC3:AC13" si="2">MEDIAN($E3:$I3)</f>
        <v>4785</v>
      </c>
      <c r="AD3">
        <f t="shared" ref="AD3:AD13" si="3">MEDIAN(F3:I3)</f>
        <v>4788.5</v>
      </c>
    </row>
    <row r="4" spans="1:30">
      <c r="B4" t="s">
        <v>10</v>
      </c>
      <c r="C4" s="1">
        <v>4843</v>
      </c>
      <c r="D4">
        <v>5094</v>
      </c>
      <c r="E4">
        <v>5114</v>
      </c>
      <c r="F4">
        <v>4588</v>
      </c>
      <c r="G4">
        <v>5034</v>
      </c>
      <c r="H4">
        <v>5032</v>
      </c>
      <c r="I4">
        <v>5263</v>
      </c>
      <c r="K4">
        <f>SUM(C$2:C4)</f>
        <v>14926</v>
      </c>
      <c r="L4">
        <f>SUM(D$2:D4)</f>
        <v>15054</v>
      </c>
      <c r="M4">
        <f>SUM(E$2:E4)</f>
        <v>14515</v>
      </c>
      <c r="N4">
        <f>SUM(F$2:F4)</f>
        <v>14795</v>
      </c>
      <c r="O4">
        <f>SUM(G$2:G4)</f>
        <v>15450</v>
      </c>
      <c r="P4">
        <f>SUM(H$2:H4)</f>
        <v>15321</v>
      </c>
      <c r="Q4">
        <f>SUM(I$2:I4)</f>
        <v>15404</v>
      </c>
      <c r="R4">
        <f t="shared" si="1"/>
        <v>15321</v>
      </c>
      <c r="T4" t="s">
        <v>10</v>
      </c>
      <c r="U4">
        <f t="shared" si="0"/>
        <v>-395</v>
      </c>
      <c r="V4">
        <f t="shared" si="0"/>
        <v>-267</v>
      </c>
      <c r="W4">
        <f t="shared" si="0"/>
        <v>-806</v>
      </c>
      <c r="X4">
        <f t="shared" si="0"/>
        <v>-526</v>
      </c>
      <c r="Y4">
        <f t="shared" si="0"/>
        <v>129</v>
      </c>
      <c r="Z4">
        <f t="shared" si="0"/>
        <v>0</v>
      </c>
      <c r="AA4">
        <f t="shared" si="0"/>
        <v>83</v>
      </c>
      <c r="AC4">
        <f t="shared" si="2"/>
        <v>5034</v>
      </c>
      <c r="AD4">
        <f t="shared" si="3"/>
        <v>5033</v>
      </c>
    </row>
    <row r="5" spans="1:30">
      <c r="B5" t="s">
        <v>11</v>
      </c>
      <c r="C5" s="1">
        <v>4304</v>
      </c>
      <c r="D5">
        <v>4583</v>
      </c>
      <c r="E5">
        <v>4682</v>
      </c>
      <c r="F5">
        <v>4672</v>
      </c>
      <c r="G5">
        <v>4997</v>
      </c>
      <c r="H5">
        <v>4618</v>
      </c>
      <c r="I5">
        <v>4816</v>
      </c>
      <c r="K5">
        <f>SUM(C$2:C5)</f>
        <v>19230</v>
      </c>
      <c r="L5">
        <f>SUM(D$2:D5)</f>
        <v>19637</v>
      </c>
      <c r="M5">
        <f>SUM(E$2:E5)</f>
        <v>19197</v>
      </c>
      <c r="N5">
        <f>SUM(F$2:F5)</f>
        <v>19467</v>
      </c>
      <c r="O5">
        <f>SUM(G$2:G5)</f>
        <v>20447</v>
      </c>
      <c r="P5">
        <f>SUM(H$2:H5)</f>
        <v>19939</v>
      </c>
      <c r="Q5">
        <f>SUM(I$2:I5)</f>
        <v>20220</v>
      </c>
      <c r="R5">
        <f t="shared" si="1"/>
        <v>19939</v>
      </c>
      <c r="T5" t="s">
        <v>11</v>
      </c>
      <c r="U5">
        <f t="shared" si="0"/>
        <v>-709</v>
      </c>
      <c r="V5">
        <f t="shared" si="0"/>
        <v>-302</v>
      </c>
      <c r="W5">
        <f t="shared" si="0"/>
        <v>-742</v>
      </c>
      <c r="X5">
        <f t="shared" si="0"/>
        <v>-472</v>
      </c>
      <c r="Y5">
        <f t="shared" si="0"/>
        <v>508</v>
      </c>
      <c r="Z5">
        <f t="shared" si="0"/>
        <v>0</v>
      </c>
      <c r="AA5">
        <f t="shared" si="0"/>
        <v>281</v>
      </c>
      <c r="AC5">
        <f t="shared" si="2"/>
        <v>4682</v>
      </c>
      <c r="AD5">
        <f t="shared" si="3"/>
        <v>4744</v>
      </c>
    </row>
    <row r="6" spans="1:30">
      <c r="B6" t="s">
        <v>12</v>
      </c>
      <c r="C6" s="1">
        <v>4970</v>
      </c>
      <c r="D6">
        <v>4977</v>
      </c>
      <c r="E6">
        <v>4721</v>
      </c>
      <c r="F6">
        <v>4877</v>
      </c>
      <c r="G6">
        <v>5112</v>
      </c>
      <c r="H6">
        <v>5151</v>
      </c>
      <c r="I6">
        <v>5311</v>
      </c>
      <c r="K6">
        <f>SUM(C$2:C6)</f>
        <v>24200</v>
      </c>
      <c r="L6">
        <f>SUM(D$2:D6)</f>
        <v>24614</v>
      </c>
      <c r="M6">
        <f>SUM(E$2:E6)</f>
        <v>23918</v>
      </c>
      <c r="N6">
        <f>SUM(F$2:F6)</f>
        <v>24344</v>
      </c>
      <c r="O6">
        <f>SUM(G$2:G6)</f>
        <v>25559</v>
      </c>
      <c r="P6">
        <f>SUM(H$2:H6)</f>
        <v>25090</v>
      </c>
      <c r="Q6">
        <f>SUM(I$2:I6)</f>
        <v>25531</v>
      </c>
      <c r="R6">
        <f t="shared" si="1"/>
        <v>25090</v>
      </c>
      <c r="T6" t="s">
        <v>12</v>
      </c>
      <c r="U6">
        <f t="shared" si="0"/>
        <v>-890</v>
      </c>
      <c r="V6">
        <f t="shared" si="0"/>
        <v>-476</v>
      </c>
      <c r="W6">
        <f t="shared" si="0"/>
        <v>-1172</v>
      </c>
      <c r="X6">
        <f t="shared" si="0"/>
        <v>-746</v>
      </c>
      <c r="Y6">
        <f t="shared" si="0"/>
        <v>469</v>
      </c>
      <c r="Z6">
        <f t="shared" si="0"/>
        <v>0</v>
      </c>
      <c r="AA6">
        <f t="shared" si="0"/>
        <v>441</v>
      </c>
      <c r="AC6">
        <f t="shared" si="2"/>
        <v>5112</v>
      </c>
      <c r="AD6">
        <f t="shared" si="3"/>
        <v>5131.5</v>
      </c>
    </row>
    <row r="7" spans="1:30">
      <c r="B7" t="s">
        <v>13</v>
      </c>
      <c r="C7" s="1">
        <v>5003</v>
      </c>
      <c r="D7">
        <v>5137</v>
      </c>
      <c r="E7">
        <v>5196</v>
      </c>
      <c r="F7">
        <v>5241</v>
      </c>
      <c r="G7">
        <v>5231</v>
      </c>
      <c r="H7">
        <v>5271</v>
      </c>
      <c r="I7">
        <v>5347</v>
      </c>
      <c r="K7">
        <f>SUM(C$2:C7)</f>
        <v>29203</v>
      </c>
      <c r="L7">
        <f>SUM(D$2:D7)</f>
        <v>29751</v>
      </c>
      <c r="M7">
        <f>SUM(E$2:E7)</f>
        <v>29114</v>
      </c>
      <c r="N7">
        <f>SUM(F$2:F7)</f>
        <v>29585</v>
      </c>
      <c r="O7">
        <f>SUM(G$2:G7)</f>
        <v>30790</v>
      </c>
      <c r="P7">
        <f>SUM(H$2:H7)</f>
        <v>30361</v>
      </c>
      <c r="Q7">
        <f>SUM(I$2:I7)</f>
        <v>30878</v>
      </c>
      <c r="R7">
        <f t="shared" si="1"/>
        <v>30361</v>
      </c>
      <c r="T7" t="s">
        <v>13</v>
      </c>
      <c r="U7">
        <f t="shared" si="0"/>
        <v>-1158</v>
      </c>
      <c r="V7">
        <f t="shared" si="0"/>
        <v>-610</v>
      </c>
      <c r="W7">
        <f t="shared" si="0"/>
        <v>-1247</v>
      </c>
      <c r="X7">
        <f t="shared" si="0"/>
        <v>-776</v>
      </c>
      <c r="Y7">
        <f t="shared" si="0"/>
        <v>429</v>
      </c>
      <c r="Z7">
        <f t="shared" si="0"/>
        <v>0</v>
      </c>
      <c r="AA7">
        <f t="shared" si="0"/>
        <v>517</v>
      </c>
      <c r="AC7">
        <f t="shared" si="2"/>
        <v>5241</v>
      </c>
      <c r="AD7">
        <f t="shared" si="3"/>
        <v>5256</v>
      </c>
    </row>
    <row r="8" spans="1:30">
      <c r="B8" t="s">
        <v>14</v>
      </c>
      <c r="C8" s="1">
        <v>5282</v>
      </c>
      <c r="D8">
        <v>5583</v>
      </c>
      <c r="E8">
        <v>5702</v>
      </c>
      <c r="F8">
        <v>5702</v>
      </c>
      <c r="G8">
        <v>6090</v>
      </c>
      <c r="H8">
        <v>6142</v>
      </c>
      <c r="I8">
        <v>5877</v>
      </c>
      <c r="K8">
        <f>SUM(C$2:C8)</f>
        <v>34485</v>
      </c>
      <c r="L8">
        <f>SUM(D$2:D8)</f>
        <v>35334</v>
      </c>
      <c r="M8">
        <f>SUM(E$2:E8)</f>
        <v>34816</v>
      </c>
      <c r="N8">
        <f>SUM(F$2:F8)</f>
        <v>35287</v>
      </c>
      <c r="O8">
        <f>SUM(G$2:G8)</f>
        <v>36880</v>
      </c>
      <c r="P8">
        <f>SUM(H$2:H8)</f>
        <v>36503</v>
      </c>
      <c r="Q8">
        <f>SUM(I$2:I8)</f>
        <v>36755</v>
      </c>
      <c r="R8">
        <f t="shared" si="1"/>
        <v>36503</v>
      </c>
      <c r="T8" t="s">
        <v>14</v>
      </c>
      <c r="U8">
        <f t="shared" si="0"/>
        <v>-2018</v>
      </c>
      <c r="V8">
        <f t="shared" si="0"/>
        <v>-1169</v>
      </c>
      <c r="W8">
        <f t="shared" si="0"/>
        <v>-1687</v>
      </c>
      <c r="X8">
        <f t="shared" si="0"/>
        <v>-1216</v>
      </c>
      <c r="Y8">
        <f t="shared" si="0"/>
        <v>377</v>
      </c>
      <c r="Z8">
        <f t="shared" si="0"/>
        <v>0</v>
      </c>
      <c r="AA8">
        <f t="shared" si="0"/>
        <v>252</v>
      </c>
      <c r="AC8">
        <f t="shared" si="2"/>
        <v>5877</v>
      </c>
      <c r="AD8">
        <f t="shared" si="3"/>
        <v>5983.5</v>
      </c>
    </row>
    <row r="9" spans="1:30">
      <c r="B9" t="s">
        <v>15</v>
      </c>
      <c r="D9">
        <v>5678</v>
      </c>
      <c r="E9">
        <v>5422</v>
      </c>
      <c r="F9">
        <v>5507</v>
      </c>
      <c r="G9">
        <v>5784</v>
      </c>
      <c r="H9">
        <v>5818</v>
      </c>
      <c r="I9">
        <v>5878</v>
      </c>
      <c r="L9">
        <f>SUM(D$2:D9)</f>
        <v>41012</v>
      </c>
      <c r="M9">
        <f>SUM(E$2:E9)</f>
        <v>40238</v>
      </c>
      <c r="N9">
        <f>SUM(F$2:F9)</f>
        <v>40794</v>
      </c>
      <c r="O9">
        <f>SUM(G$2:G9)</f>
        <v>42664</v>
      </c>
      <c r="P9">
        <f>SUM(H$2:H9)</f>
        <v>42321</v>
      </c>
      <c r="Q9">
        <f>SUM(I$2:I9)</f>
        <v>42633</v>
      </c>
      <c r="R9">
        <f t="shared" si="1"/>
        <v>42321</v>
      </c>
      <c r="T9" t="s">
        <v>15</v>
      </c>
      <c r="V9">
        <f t="shared" si="0"/>
        <v>-1309</v>
      </c>
      <c r="W9">
        <f t="shared" si="0"/>
        <v>-2083</v>
      </c>
      <c r="X9">
        <f t="shared" si="0"/>
        <v>-1527</v>
      </c>
      <c r="Y9">
        <f t="shared" si="0"/>
        <v>343</v>
      </c>
      <c r="Z9">
        <f t="shared" si="0"/>
        <v>0</v>
      </c>
      <c r="AA9">
        <f t="shared" si="0"/>
        <v>312</v>
      </c>
      <c r="AC9">
        <f t="shared" si="2"/>
        <v>5784</v>
      </c>
      <c r="AD9">
        <f t="shared" si="3"/>
        <v>5801</v>
      </c>
    </row>
    <row r="10" spans="1:30">
      <c r="B10" t="s">
        <v>16</v>
      </c>
      <c r="D10">
        <v>5793</v>
      </c>
      <c r="E10">
        <v>5598</v>
      </c>
      <c r="F10">
        <v>5701</v>
      </c>
      <c r="G10">
        <v>5670</v>
      </c>
      <c r="H10">
        <v>5502</v>
      </c>
      <c r="I10">
        <v>5641</v>
      </c>
      <c r="L10">
        <f>SUM(D$2:D10)</f>
        <v>46805</v>
      </c>
      <c r="M10">
        <f>SUM(E$2:E10)</f>
        <v>45836</v>
      </c>
      <c r="N10">
        <f>SUM(F$2:F10)</f>
        <v>46495</v>
      </c>
      <c r="O10">
        <f>SUM(G$2:G10)</f>
        <v>48334</v>
      </c>
      <c r="P10">
        <f>SUM(H$2:H10)</f>
        <v>47823</v>
      </c>
      <c r="Q10">
        <f>SUM(I$2:I10)</f>
        <v>48274</v>
      </c>
      <c r="R10">
        <f t="shared" si="1"/>
        <v>47823</v>
      </c>
      <c r="T10" t="s">
        <v>16</v>
      </c>
      <c r="V10">
        <f t="shared" si="0"/>
        <v>-1018</v>
      </c>
      <c r="W10">
        <f t="shared" si="0"/>
        <v>-1987</v>
      </c>
      <c r="X10">
        <f t="shared" si="0"/>
        <v>-1328</v>
      </c>
      <c r="Y10">
        <f t="shared" si="0"/>
        <v>511</v>
      </c>
      <c r="Z10">
        <f t="shared" si="0"/>
        <v>0</v>
      </c>
      <c r="AA10">
        <f t="shared" si="0"/>
        <v>451</v>
      </c>
      <c r="AC10">
        <f t="shared" si="2"/>
        <v>5641</v>
      </c>
      <c r="AD10">
        <f t="shared" si="3"/>
        <v>5655.5</v>
      </c>
    </row>
    <row r="11" spans="1:30">
      <c r="B11" t="s">
        <v>17</v>
      </c>
      <c r="D11">
        <v>5446</v>
      </c>
      <c r="E11">
        <v>5643</v>
      </c>
      <c r="F11">
        <v>5555</v>
      </c>
      <c r="G11">
        <v>5647</v>
      </c>
      <c r="H11">
        <v>5720</v>
      </c>
      <c r="I11">
        <v>5806</v>
      </c>
      <c r="L11">
        <f>SUM(D$2:D11)</f>
        <v>52251</v>
      </c>
      <c r="M11">
        <f>SUM(E$2:E11)</f>
        <v>51479</v>
      </c>
      <c r="N11">
        <f>SUM(F$2:F11)</f>
        <v>52050</v>
      </c>
      <c r="O11">
        <f>SUM(G$2:G11)</f>
        <v>53981</v>
      </c>
      <c r="P11">
        <f>SUM(H$2:H11)</f>
        <v>53543</v>
      </c>
      <c r="Q11">
        <f>SUM(I$2:I11)</f>
        <v>54080</v>
      </c>
      <c r="R11">
        <f t="shared" si="1"/>
        <v>53543</v>
      </c>
      <c r="T11" t="s">
        <v>17</v>
      </c>
      <c r="V11">
        <f t="shared" si="0"/>
        <v>-1292</v>
      </c>
      <c r="W11">
        <f t="shared" si="0"/>
        <v>-2064</v>
      </c>
      <c r="X11">
        <f t="shared" si="0"/>
        <v>-1493</v>
      </c>
      <c r="Y11">
        <f t="shared" si="0"/>
        <v>438</v>
      </c>
      <c r="Z11">
        <f t="shared" si="0"/>
        <v>0</v>
      </c>
      <c r="AA11">
        <f t="shared" si="0"/>
        <v>537</v>
      </c>
      <c r="AC11">
        <f t="shared" si="2"/>
        <v>5647</v>
      </c>
      <c r="AD11">
        <f t="shared" si="3"/>
        <v>5683.5</v>
      </c>
    </row>
    <row r="12" spans="1:30">
      <c r="B12" t="s">
        <v>18</v>
      </c>
      <c r="D12">
        <v>5250</v>
      </c>
      <c r="E12">
        <v>5449</v>
      </c>
      <c r="F12">
        <v>4974</v>
      </c>
      <c r="G12">
        <v>5166</v>
      </c>
      <c r="H12">
        <v>5246</v>
      </c>
      <c r="I12">
        <v>5519</v>
      </c>
      <c r="L12">
        <f>SUM(D$2:D12)</f>
        <v>57501</v>
      </c>
      <c r="M12">
        <f>SUM(E$2:E12)</f>
        <v>56928</v>
      </c>
      <c r="N12">
        <f>SUM(F$2:F12)</f>
        <v>57024</v>
      </c>
      <c r="O12">
        <f>SUM(G$2:G12)</f>
        <v>59147</v>
      </c>
      <c r="P12">
        <f>SUM(H$2:H12)</f>
        <v>58789</v>
      </c>
      <c r="Q12">
        <f>SUM(I$2:I12)</f>
        <v>59599</v>
      </c>
      <c r="R12">
        <f t="shared" si="1"/>
        <v>58789</v>
      </c>
      <c r="T12" t="s">
        <v>18</v>
      </c>
      <c r="V12">
        <f t="shared" si="0"/>
        <v>-1288</v>
      </c>
      <c r="W12">
        <f t="shared" si="0"/>
        <v>-1861</v>
      </c>
      <c r="X12">
        <f t="shared" si="0"/>
        <v>-1765</v>
      </c>
      <c r="Y12">
        <f t="shared" si="0"/>
        <v>358</v>
      </c>
      <c r="Z12">
        <f t="shared" si="0"/>
        <v>0</v>
      </c>
      <c r="AA12">
        <f t="shared" si="0"/>
        <v>810</v>
      </c>
      <c r="AC12">
        <f t="shared" si="2"/>
        <v>5246</v>
      </c>
      <c r="AD12">
        <f t="shared" si="3"/>
        <v>5206</v>
      </c>
    </row>
    <row r="13" spans="1:30">
      <c r="B13" t="s">
        <v>19</v>
      </c>
      <c r="D13">
        <v>5199</v>
      </c>
      <c r="E13">
        <v>5252</v>
      </c>
      <c r="F13">
        <v>4668</v>
      </c>
      <c r="G13">
        <v>5252</v>
      </c>
      <c r="H13">
        <v>5186</v>
      </c>
      <c r="I13">
        <v>5295</v>
      </c>
      <c r="L13">
        <f>SUM(D$2:D13)</f>
        <v>62700</v>
      </c>
      <c r="M13">
        <f>SUM(E$2:E13)</f>
        <v>62180</v>
      </c>
      <c r="N13">
        <f>SUM(F$2:F13)</f>
        <v>61692</v>
      </c>
      <c r="O13">
        <f>SUM(G$2:G13)</f>
        <v>64399</v>
      </c>
      <c r="P13">
        <f>SUM(H$2:H13)</f>
        <v>63975</v>
      </c>
      <c r="Q13">
        <f>SUM(I$2:I13)</f>
        <v>64894</v>
      </c>
      <c r="R13">
        <f t="shared" si="1"/>
        <v>63975</v>
      </c>
      <c r="T13" t="s">
        <v>19</v>
      </c>
      <c r="V13">
        <f t="shared" si="0"/>
        <v>-1275</v>
      </c>
      <c r="W13">
        <f t="shared" si="0"/>
        <v>-1795</v>
      </c>
      <c r="X13">
        <f t="shared" si="0"/>
        <v>-2283</v>
      </c>
      <c r="Y13">
        <f t="shared" si="0"/>
        <v>424</v>
      </c>
      <c r="Z13">
        <f t="shared" si="0"/>
        <v>0</v>
      </c>
      <c r="AA13">
        <f t="shared" si="0"/>
        <v>919</v>
      </c>
      <c r="AC13">
        <f t="shared" si="2"/>
        <v>5252</v>
      </c>
      <c r="AD13">
        <f t="shared" si="3"/>
        <v>5219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K17">
        <f>SUM(C$17:C17)</f>
        <v>0</v>
      </c>
      <c r="L17">
        <f>SUM(D$17:D17)</f>
        <v>0</v>
      </c>
      <c r="M17">
        <f>SUM(E$17:E17)</f>
        <v>0</v>
      </c>
      <c r="N17">
        <f>SUM(F$17:F17)</f>
        <v>0</v>
      </c>
      <c r="O17">
        <f>SUM(G$17:G17)</f>
        <v>0</v>
      </c>
      <c r="P17">
        <f>SUM(H$17:H17)</f>
        <v>0</v>
      </c>
      <c r="Q17">
        <f>SUM(I$17:I17)</f>
        <v>0</v>
      </c>
      <c r="R17">
        <f t="shared" ref="R17:R28" si="4">MEDIAN(M17:Q17)</f>
        <v>0</v>
      </c>
      <c r="T17" t="s">
        <v>8</v>
      </c>
      <c r="U17">
        <f t="shared" ref="U17:AA28" si="5">K17-$R17</f>
        <v>0</v>
      </c>
      <c r="V17">
        <f t="shared" si="5"/>
        <v>0</v>
      </c>
      <c r="W17">
        <f t="shared" si="5"/>
        <v>0</v>
      </c>
      <c r="X17">
        <f t="shared" si="5"/>
        <v>0</v>
      </c>
      <c r="Y17">
        <f t="shared" si="5"/>
        <v>0</v>
      </c>
      <c r="Z17">
        <f t="shared" si="5"/>
        <v>0</v>
      </c>
      <c r="AA17">
        <f t="shared" si="5"/>
        <v>0</v>
      </c>
    </row>
    <row r="18" spans="2:27">
      <c r="B18" t="s">
        <v>9</v>
      </c>
      <c r="K18">
        <f>SUM(C$17:C18)</f>
        <v>0</v>
      </c>
      <c r="L18">
        <f>SUM(D$17:D18)</f>
        <v>0</v>
      </c>
      <c r="M18">
        <f>SUM(E$17:E18)</f>
        <v>0</v>
      </c>
      <c r="N18">
        <f>SUM(F$17:F18)</f>
        <v>0</v>
      </c>
      <c r="O18">
        <f>SUM(G$17:G18)</f>
        <v>0</v>
      </c>
      <c r="P18">
        <f>SUM(H$17:H18)</f>
        <v>0</v>
      </c>
      <c r="Q18">
        <f>SUM(I$17:I18)</f>
        <v>0</v>
      </c>
      <c r="R18">
        <f t="shared" si="4"/>
        <v>0</v>
      </c>
      <c r="T18" t="s">
        <v>9</v>
      </c>
      <c r="U18">
        <f t="shared" si="5"/>
        <v>0</v>
      </c>
      <c r="V18">
        <f t="shared" si="5"/>
        <v>0</v>
      </c>
      <c r="W18">
        <f t="shared" si="5"/>
        <v>0</v>
      </c>
      <c r="X18">
        <f t="shared" si="5"/>
        <v>0</v>
      </c>
      <c r="Y18">
        <f t="shared" si="5"/>
        <v>0</v>
      </c>
      <c r="Z18">
        <f t="shared" si="5"/>
        <v>0</v>
      </c>
      <c r="AA18">
        <f t="shared" si="5"/>
        <v>0</v>
      </c>
    </row>
    <row r="19" spans="2:27">
      <c r="B19" t="s">
        <v>10</v>
      </c>
      <c r="K19">
        <f>SUM(C$17:C19)</f>
        <v>0</v>
      </c>
      <c r="L19">
        <f>SUM(D$17:D19)</f>
        <v>0</v>
      </c>
      <c r="M19">
        <f>SUM(E$17:E19)</f>
        <v>0</v>
      </c>
      <c r="N19">
        <f>SUM(F$17:F19)</f>
        <v>0</v>
      </c>
      <c r="O19">
        <f>SUM(G$17:G19)</f>
        <v>0</v>
      </c>
      <c r="P19">
        <f>SUM(H$17:H19)</f>
        <v>0</v>
      </c>
      <c r="Q19">
        <f>SUM(I$17:I19)</f>
        <v>0</v>
      </c>
      <c r="R19">
        <f t="shared" si="4"/>
        <v>0</v>
      </c>
      <c r="T19" t="s">
        <v>10</v>
      </c>
      <c r="U19">
        <f t="shared" si="5"/>
        <v>0</v>
      </c>
      <c r="V19">
        <f t="shared" si="5"/>
        <v>0</v>
      </c>
      <c r="W19">
        <f t="shared" si="5"/>
        <v>0</v>
      </c>
      <c r="X19">
        <f t="shared" si="5"/>
        <v>0</v>
      </c>
      <c r="Y19">
        <f t="shared" si="5"/>
        <v>0</v>
      </c>
      <c r="Z19">
        <f t="shared" si="5"/>
        <v>0</v>
      </c>
      <c r="AA19">
        <f t="shared" si="5"/>
        <v>0</v>
      </c>
    </row>
    <row r="20" spans="2:27">
      <c r="B20" t="s">
        <v>11</v>
      </c>
      <c r="K20">
        <f>SUM(C$17:C20)</f>
        <v>0</v>
      </c>
      <c r="L20">
        <f>SUM(D$17:D20)</f>
        <v>0</v>
      </c>
      <c r="M20">
        <f>SUM(E$17:E20)</f>
        <v>0</v>
      </c>
      <c r="N20">
        <f>SUM(F$17:F20)</f>
        <v>0</v>
      </c>
      <c r="O20">
        <f>SUM(G$17:G20)</f>
        <v>0</v>
      </c>
      <c r="P20">
        <f>SUM(H$17:H20)</f>
        <v>0</v>
      </c>
      <c r="Q20">
        <f>SUM(I$17:I20)</f>
        <v>0</v>
      </c>
      <c r="R20">
        <f t="shared" si="4"/>
        <v>0</v>
      </c>
      <c r="T20" t="s">
        <v>11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  <c r="Y20">
        <f t="shared" si="5"/>
        <v>0</v>
      </c>
      <c r="Z20">
        <f t="shared" si="5"/>
        <v>0</v>
      </c>
      <c r="AA20">
        <f t="shared" si="5"/>
        <v>0</v>
      </c>
    </row>
    <row r="21" spans="2:27">
      <c r="B21" t="s">
        <v>12</v>
      </c>
      <c r="K21">
        <f>SUM(C$17:C21)</f>
        <v>0</v>
      </c>
      <c r="L21">
        <f>SUM(D$17:D21)</f>
        <v>0</v>
      </c>
      <c r="M21">
        <f>SUM(E$17:E21)</f>
        <v>0</v>
      </c>
      <c r="N21">
        <f>SUM(F$17:F21)</f>
        <v>0</v>
      </c>
      <c r="O21">
        <f>SUM(G$17:G21)</f>
        <v>0</v>
      </c>
      <c r="P21">
        <f>SUM(H$17:H21)</f>
        <v>0</v>
      </c>
      <c r="Q21">
        <f>SUM(I$17:I21)</f>
        <v>0</v>
      </c>
      <c r="R21">
        <f t="shared" si="4"/>
        <v>0</v>
      </c>
      <c r="T21" t="s">
        <v>12</v>
      </c>
      <c r="U21">
        <f t="shared" si="5"/>
        <v>0</v>
      </c>
      <c r="V21">
        <f t="shared" si="5"/>
        <v>0</v>
      </c>
      <c r="W21">
        <f t="shared" si="5"/>
        <v>0</v>
      </c>
      <c r="X21">
        <f t="shared" si="5"/>
        <v>0</v>
      </c>
      <c r="Y21">
        <f t="shared" si="5"/>
        <v>0</v>
      </c>
      <c r="Z21">
        <f t="shared" si="5"/>
        <v>0</v>
      </c>
      <c r="AA21">
        <f t="shared" si="5"/>
        <v>0</v>
      </c>
    </row>
    <row r="22" spans="2:27">
      <c r="B22" t="s">
        <v>13</v>
      </c>
      <c r="L22">
        <f>SUM(D$17:D22)</f>
        <v>0</v>
      </c>
      <c r="M22">
        <f>SUM(E$17:E22)</f>
        <v>0</v>
      </c>
      <c r="N22">
        <f>SUM(F$17:F22)</f>
        <v>0</v>
      </c>
      <c r="O22">
        <f>SUM(G$17:G22)</f>
        <v>0</v>
      </c>
      <c r="P22">
        <f>SUM(H$17:H22)</f>
        <v>0</v>
      </c>
      <c r="Q22">
        <f>SUM(I$17:I22)</f>
        <v>0</v>
      </c>
      <c r="R22">
        <f t="shared" si="4"/>
        <v>0</v>
      </c>
      <c r="T22" t="s">
        <v>13</v>
      </c>
      <c r="V22">
        <f t="shared" si="5"/>
        <v>0</v>
      </c>
      <c r="W22">
        <f t="shared" si="5"/>
        <v>0</v>
      </c>
      <c r="X22">
        <f t="shared" si="5"/>
        <v>0</v>
      </c>
      <c r="Y22">
        <f t="shared" si="5"/>
        <v>0</v>
      </c>
      <c r="Z22">
        <f t="shared" si="5"/>
        <v>0</v>
      </c>
      <c r="AA22">
        <f t="shared" si="5"/>
        <v>0</v>
      </c>
    </row>
    <row r="23" spans="2:27">
      <c r="B23" t="s">
        <v>14</v>
      </c>
      <c r="L23">
        <f>SUM(D$17:D23)</f>
        <v>0</v>
      </c>
      <c r="M23">
        <f>SUM(E$17:E23)</f>
        <v>0</v>
      </c>
      <c r="N23">
        <f>SUM(F$17:F23)</f>
        <v>0</v>
      </c>
      <c r="O23">
        <f>SUM(G$17:G23)</f>
        <v>0</v>
      </c>
      <c r="P23">
        <f>SUM(H$17:H23)</f>
        <v>0</v>
      </c>
      <c r="Q23">
        <f>SUM(I$17:I23)</f>
        <v>0</v>
      </c>
      <c r="R23">
        <f t="shared" si="4"/>
        <v>0</v>
      </c>
      <c r="T23" t="s">
        <v>14</v>
      </c>
      <c r="V23">
        <f t="shared" si="5"/>
        <v>0</v>
      </c>
      <c r="W23">
        <f t="shared" si="5"/>
        <v>0</v>
      </c>
      <c r="X23">
        <f t="shared" si="5"/>
        <v>0</v>
      </c>
      <c r="Y23">
        <f t="shared" si="5"/>
        <v>0</v>
      </c>
      <c r="Z23">
        <f t="shared" si="5"/>
        <v>0</v>
      </c>
      <c r="AA23">
        <f t="shared" si="5"/>
        <v>0</v>
      </c>
    </row>
    <row r="24" spans="2:27">
      <c r="B24" t="s">
        <v>15</v>
      </c>
      <c r="L24">
        <f>SUM(D$17:D24)</f>
        <v>0</v>
      </c>
      <c r="M24">
        <f>SUM(E$17:E24)</f>
        <v>0</v>
      </c>
      <c r="N24">
        <f>SUM(F$17:F24)</f>
        <v>0</v>
      </c>
      <c r="O24">
        <f>SUM(G$17:G24)</f>
        <v>0</v>
      </c>
      <c r="P24">
        <f>SUM(H$17:H24)</f>
        <v>0</v>
      </c>
      <c r="Q24">
        <f>SUM(I$17:I24)</f>
        <v>0</v>
      </c>
      <c r="R24">
        <f t="shared" si="4"/>
        <v>0</v>
      </c>
      <c r="T24" t="s">
        <v>15</v>
      </c>
      <c r="V24">
        <f t="shared" si="5"/>
        <v>0</v>
      </c>
      <c r="W24">
        <f t="shared" si="5"/>
        <v>0</v>
      </c>
      <c r="X24">
        <f t="shared" si="5"/>
        <v>0</v>
      </c>
      <c r="Y24">
        <f t="shared" si="5"/>
        <v>0</v>
      </c>
      <c r="Z24">
        <f t="shared" si="5"/>
        <v>0</v>
      </c>
      <c r="AA24">
        <f t="shared" si="5"/>
        <v>0</v>
      </c>
    </row>
    <row r="25" spans="2:27">
      <c r="B25" t="s">
        <v>16</v>
      </c>
      <c r="L25">
        <f>SUM(D$17:D25)</f>
        <v>0</v>
      </c>
      <c r="M25">
        <f>SUM(E$17:E25)</f>
        <v>0</v>
      </c>
      <c r="N25">
        <f>SUM(F$17:F25)</f>
        <v>0</v>
      </c>
      <c r="O25">
        <f>SUM(G$17:G25)</f>
        <v>0</v>
      </c>
      <c r="P25">
        <f>SUM(H$17:H25)</f>
        <v>0</v>
      </c>
      <c r="Q25">
        <f>SUM(I$17:I25)</f>
        <v>0</v>
      </c>
      <c r="R25">
        <f t="shared" si="4"/>
        <v>0</v>
      </c>
      <c r="T25" t="s">
        <v>16</v>
      </c>
      <c r="V25">
        <f t="shared" si="5"/>
        <v>0</v>
      </c>
      <c r="W25">
        <f t="shared" si="5"/>
        <v>0</v>
      </c>
      <c r="X25">
        <f t="shared" si="5"/>
        <v>0</v>
      </c>
      <c r="Y25">
        <f t="shared" si="5"/>
        <v>0</v>
      </c>
      <c r="Z25">
        <f t="shared" si="5"/>
        <v>0</v>
      </c>
      <c r="AA25">
        <f t="shared" si="5"/>
        <v>0</v>
      </c>
    </row>
    <row r="26" spans="2:27">
      <c r="B26" t="s">
        <v>17</v>
      </c>
      <c r="L26">
        <f>SUM(D$17:D26)</f>
        <v>0</v>
      </c>
      <c r="M26">
        <f>SUM(E$17:E26)</f>
        <v>0</v>
      </c>
      <c r="N26">
        <f>SUM(F$17:F26)</f>
        <v>0</v>
      </c>
      <c r="O26">
        <f>SUM(G$17:G26)</f>
        <v>0</v>
      </c>
      <c r="P26">
        <f>SUM(H$17:H26)</f>
        <v>0</v>
      </c>
      <c r="Q26">
        <f>SUM(I$17:I26)</f>
        <v>0</v>
      </c>
      <c r="R26">
        <f t="shared" si="4"/>
        <v>0</v>
      </c>
      <c r="T26" t="s">
        <v>17</v>
      </c>
      <c r="V26">
        <f t="shared" si="5"/>
        <v>0</v>
      </c>
      <c r="W26">
        <f t="shared" si="5"/>
        <v>0</v>
      </c>
      <c r="X26">
        <f t="shared" si="5"/>
        <v>0</v>
      </c>
      <c r="Y26">
        <f t="shared" si="5"/>
        <v>0</v>
      </c>
      <c r="Z26">
        <f t="shared" si="5"/>
        <v>0</v>
      </c>
      <c r="AA26">
        <f t="shared" si="5"/>
        <v>0</v>
      </c>
    </row>
    <row r="27" spans="2:27">
      <c r="B27" t="s">
        <v>18</v>
      </c>
      <c r="L27">
        <f>SUM(D$17:D27)</f>
        <v>0</v>
      </c>
      <c r="M27">
        <f>SUM(E$17:E27)</f>
        <v>0</v>
      </c>
      <c r="N27">
        <f>SUM(F$17:F27)</f>
        <v>0</v>
      </c>
      <c r="O27">
        <f>SUM(G$17:G27)</f>
        <v>0</v>
      </c>
      <c r="P27">
        <f>SUM(H$17:H27)</f>
        <v>0</v>
      </c>
      <c r="Q27">
        <f>SUM(I$17:I27)</f>
        <v>0</v>
      </c>
      <c r="R27">
        <f t="shared" si="4"/>
        <v>0</v>
      </c>
      <c r="T27" t="s">
        <v>18</v>
      </c>
      <c r="V27">
        <f t="shared" si="5"/>
        <v>0</v>
      </c>
      <c r="W27">
        <f t="shared" si="5"/>
        <v>0</v>
      </c>
      <c r="X27">
        <f t="shared" si="5"/>
        <v>0</v>
      </c>
      <c r="Y27">
        <f t="shared" si="5"/>
        <v>0</v>
      </c>
      <c r="Z27">
        <f t="shared" si="5"/>
        <v>0</v>
      </c>
      <c r="AA27">
        <f t="shared" si="5"/>
        <v>0</v>
      </c>
    </row>
    <row r="28" spans="2:27">
      <c r="B28" t="s">
        <v>19</v>
      </c>
      <c r="L28">
        <f>SUM(D$17:D28)</f>
        <v>0</v>
      </c>
      <c r="M28">
        <f>SUM(E$17:E28)</f>
        <v>0</v>
      </c>
      <c r="N28">
        <f>SUM(F$17:F28)</f>
        <v>0</v>
      </c>
      <c r="O28">
        <f>SUM(G$17:G28)</f>
        <v>0</v>
      </c>
      <c r="P28">
        <f>SUM(H$17:H28)</f>
        <v>0</v>
      </c>
      <c r="Q28">
        <f>SUM(I$17:I28)</f>
        <v>0</v>
      </c>
      <c r="R28">
        <f t="shared" si="4"/>
        <v>0</v>
      </c>
      <c r="T28" t="s">
        <v>19</v>
      </c>
      <c r="V28">
        <f t="shared" si="5"/>
        <v>0</v>
      </c>
      <c r="W28">
        <f t="shared" si="5"/>
        <v>0</v>
      </c>
      <c r="X28">
        <f t="shared" si="5"/>
        <v>0</v>
      </c>
      <c r="Y28">
        <f t="shared" si="5"/>
        <v>0</v>
      </c>
      <c r="Z28">
        <f t="shared" si="5"/>
        <v>0</v>
      </c>
      <c r="AA28">
        <f t="shared" si="5"/>
        <v>0</v>
      </c>
    </row>
    <row r="31" spans="2:27">
      <c r="B31" s="1" t="s">
        <v>142</v>
      </c>
      <c r="C31" s="3"/>
    </row>
    <row r="32" spans="2:27">
      <c r="B32" s="3"/>
      <c r="C32" s="3"/>
    </row>
    <row r="33" spans="2:2">
      <c r="B33" s="3" t="s">
        <v>152</v>
      </c>
    </row>
  </sheetData>
  <hyperlinks>
    <hyperlink ref="A1" location="home!A1" display="home" xr:uid="{9CE3DBB5-ECC0-481F-937F-9E3CCD59495F}"/>
    <hyperlink ref="B33" r:id="rId1" xr:uid="{2BB992D4-21BA-405B-AF92-7C8750A8F89A}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A6D95-A226-4B2C-850A-F20C69920366}">
  <dimension ref="A1:AD31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E2">
        <v>3053</v>
      </c>
      <c r="F2">
        <v>3192</v>
      </c>
      <c r="G2">
        <v>3119</v>
      </c>
      <c r="H2">
        <v>3128</v>
      </c>
      <c r="I2">
        <v>3048</v>
      </c>
      <c r="M2">
        <f>SUM(E$2:E2)</f>
        <v>3053</v>
      </c>
      <c r="N2">
        <f>SUM(F$2:F2)</f>
        <v>3192</v>
      </c>
      <c r="O2">
        <f>SUM(G$2:G2)</f>
        <v>3119</v>
      </c>
      <c r="P2">
        <f>SUM(H$2:H2)</f>
        <v>3128</v>
      </c>
      <c r="Q2">
        <f>SUM(I$2:I2)</f>
        <v>3048</v>
      </c>
      <c r="R2">
        <f>MEDIAN(M2:Q2)</f>
        <v>3119</v>
      </c>
      <c r="T2" t="s">
        <v>8</v>
      </c>
      <c r="W2">
        <f t="shared" ref="V2:AA13" si="0">M2-$R2</f>
        <v>-66</v>
      </c>
      <c r="X2">
        <f t="shared" si="0"/>
        <v>73</v>
      </c>
      <c r="Y2">
        <f t="shared" si="0"/>
        <v>0</v>
      </c>
      <c r="Z2">
        <f t="shared" si="0"/>
        <v>9</v>
      </c>
      <c r="AA2">
        <f t="shared" si="0"/>
        <v>-71</v>
      </c>
      <c r="AC2">
        <f>MEDIAN($E2:$I2)</f>
        <v>3119</v>
      </c>
      <c r="AD2">
        <f>MEDIAN(F2:I2)</f>
        <v>3123.5</v>
      </c>
    </row>
    <row r="3" spans="1:30">
      <c r="B3" t="s">
        <v>9</v>
      </c>
      <c r="E3">
        <v>2791</v>
      </c>
      <c r="F3">
        <v>2718</v>
      </c>
      <c r="G3">
        <v>2722</v>
      </c>
      <c r="H3">
        <v>2819</v>
      </c>
      <c r="I3">
        <v>2742</v>
      </c>
      <c r="M3">
        <f>SUM(E$2:E3)</f>
        <v>5844</v>
      </c>
      <c r="N3">
        <f>SUM(F$2:F3)</f>
        <v>5910</v>
      </c>
      <c r="O3">
        <f>SUM(G$2:G3)</f>
        <v>5841</v>
      </c>
      <c r="P3">
        <f>SUM(H$2:H3)</f>
        <v>5947</v>
      </c>
      <c r="Q3">
        <f>SUM(I$2:I3)</f>
        <v>5790</v>
      </c>
      <c r="R3">
        <f t="shared" ref="R3:R13" si="1">MEDIAN(M3:Q3)</f>
        <v>5844</v>
      </c>
      <c r="T3" t="s">
        <v>9</v>
      </c>
      <c r="W3">
        <f t="shared" si="0"/>
        <v>0</v>
      </c>
      <c r="X3">
        <f t="shared" si="0"/>
        <v>66</v>
      </c>
      <c r="Y3">
        <f t="shared" si="0"/>
        <v>-3</v>
      </c>
      <c r="Z3">
        <f t="shared" si="0"/>
        <v>103</v>
      </c>
      <c r="AA3">
        <f t="shared" si="0"/>
        <v>-54</v>
      </c>
      <c r="AC3">
        <f t="shared" ref="AC3:AC13" si="2">MEDIAN($E3:$I3)</f>
        <v>2742</v>
      </c>
      <c r="AD3">
        <f t="shared" ref="AD3:AD13" si="3">MEDIAN(F3:I3)</f>
        <v>2732</v>
      </c>
    </row>
    <row r="4" spans="1:30">
      <c r="B4" t="s">
        <v>10</v>
      </c>
      <c r="E4">
        <v>3126</v>
      </c>
      <c r="F4">
        <v>2819</v>
      </c>
      <c r="G4">
        <v>2853</v>
      </c>
      <c r="H4">
        <v>2982</v>
      </c>
      <c r="I4">
        <v>2917</v>
      </c>
      <c r="M4">
        <f>SUM(E$2:E4)</f>
        <v>8970</v>
      </c>
      <c r="N4">
        <f>SUM(F$2:F4)</f>
        <v>8729</v>
      </c>
      <c r="O4">
        <f>SUM(G$2:G4)</f>
        <v>8694</v>
      </c>
      <c r="P4">
        <f>SUM(H$2:H4)</f>
        <v>8929</v>
      </c>
      <c r="Q4">
        <f>SUM(I$2:I4)</f>
        <v>8707</v>
      </c>
      <c r="R4">
        <f t="shared" si="1"/>
        <v>8729</v>
      </c>
      <c r="T4" t="s">
        <v>10</v>
      </c>
      <c r="W4">
        <f t="shared" si="0"/>
        <v>241</v>
      </c>
      <c r="X4">
        <f t="shared" si="0"/>
        <v>0</v>
      </c>
      <c r="Y4">
        <f t="shared" si="0"/>
        <v>-35</v>
      </c>
      <c r="Z4">
        <f t="shared" si="0"/>
        <v>200</v>
      </c>
      <c r="AA4">
        <f t="shared" si="0"/>
        <v>-22</v>
      </c>
      <c r="AC4">
        <f t="shared" si="2"/>
        <v>2917</v>
      </c>
      <c r="AD4">
        <f t="shared" si="3"/>
        <v>2885</v>
      </c>
    </row>
    <row r="5" spans="1:30">
      <c r="B5" t="s">
        <v>11</v>
      </c>
      <c r="E5">
        <v>2889</v>
      </c>
      <c r="F5">
        <v>2709</v>
      </c>
      <c r="G5">
        <v>2775</v>
      </c>
      <c r="H5">
        <v>2660</v>
      </c>
      <c r="I5">
        <v>2682</v>
      </c>
      <c r="M5">
        <f>SUM(E$2:E5)</f>
        <v>11859</v>
      </c>
      <c r="N5">
        <f>SUM(F$2:F5)</f>
        <v>11438</v>
      </c>
      <c r="O5">
        <f>SUM(G$2:G5)</f>
        <v>11469</v>
      </c>
      <c r="P5">
        <f>SUM(H$2:H5)</f>
        <v>11589</v>
      </c>
      <c r="Q5">
        <f>SUM(I$2:I5)</f>
        <v>11389</v>
      </c>
      <c r="R5">
        <f t="shared" si="1"/>
        <v>11469</v>
      </c>
      <c r="T5" t="s">
        <v>11</v>
      </c>
      <c r="W5">
        <f t="shared" si="0"/>
        <v>390</v>
      </c>
      <c r="X5">
        <f t="shared" si="0"/>
        <v>-31</v>
      </c>
      <c r="Y5">
        <f t="shared" si="0"/>
        <v>0</v>
      </c>
      <c r="Z5">
        <f t="shared" si="0"/>
        <v>120</v>
      </c>
      <c r="AA5">
        <f t="shared" si="0"/>
        <v>-80</v>
      </c>
      <c r="AC5">
        <f t="shared" si="2"/>
        <v>2709</v>
      </c>
      <c r="AD5">
        <f t="shared" si="3"/>
        <v>2695.5</v>
      </c>
    </row>
    <row r="6" spans="1:30">
      <c r="B6" t="s">
        <v>12</v>
      </c>
      <c r="E6">
        <v>2848</v>
      </c>
      <c r="F6">
        <v>2818</v>
      </c>
      <c r="G6">
        <v>2816</v>
      </c>
      <c r="H6">
        <v>2793</v>
      </c>
      <c r="I6">
        <v>2986</v>
      </c>
      <c r="M6">
        <f>SUM(E$2:E6)</f>
        <v>14707</v>
      </c>
      <c r="N6">
        <f>SUM(F$2:F6)</f>
        <v>14256</v>
      </c>
      <c r="O6">
        <f>SUM(G$2:G6)</f>
        <v>14285</v>
      </c>
      <c r="P6">
        <f>SUM(H$2:H6)</f>
        <v>14382</v>
      </c>
      <c r="Q6">
        <f>SUM(I$2:I6)</f>
        <v>14375</v>
      </c>
      <c r="R6">
        <f t="shared" si="1"/>
        <v>14375</v>
      </c>
      <c r="T6" t="s">
        <v>12</v>
      </c>
      <c r="W6">
        <f t="shared" si="0"/>
        <v>332</v>
      </c>
      <c r="X6">
        <f t="shared" si="0"/>
        <v>-119</v>
      </c>
      <c r="Y6">
        <f t="shared" si="0"/>
        <v>-90</v>
      </c>
      <c r="Z6">
        <f t="shared" si="0"/>
        <v>7</v>
      </c>
      <c r="AA6">
        <f t="shared" si="0"/>
        <v>0</v>
      </c>
      <c r="AC6">
        <f t="shared" si="2"/>
        <v>2818</v>
      </c>
      <c r="AD6">
        <f t="shared" si="3"/>
        <v>2817</v>
      </c>
    </row>
    <row r="7" spans="1:30">
      <c r="B7" t="s">
        <v>13</v>
      </c>
      <c r="E7">
        <v>2835</v>
      </c>
      <c r="F7">
        <v>2845</v>
      </c>
      <c r="G7">
        <v>2778</v>
      </c>
      <c r="H7">
        <v>3041</v>
      </c>
      <c r="I7">
        <v>2956</v>
      </c>
      <c r="M7">
        <f>SUM(E$2:E7)</f>
        <v>17542</v>
      </c>
      <c r="N7">
        <f>SUM(F$2:F7)</f>
        <v>17101</v>
      </c>
      <c r="O7">
        <f>SUM(G$2:G7)</f>
        <v>17063</v>
      </c>
      <c r="P7">
        <f>SUM(H$2:H7)</f>
        <v>17423</v>
      </c>
      <c r="Q7">
        <f>SUM(I$2:I7)</f>
        <v>17331</v>
      </c>
      <c r="R7">
        <f t="shared" si="1"/>
        <v>17331</v>
      </c>
      <c r="T7" t="s">
        <v>13</v>
      </c>
      <c r="W7">
        <f t="shared" si="0"/>
        <v>211</v>
      </c>
      <c r="X7">
        <f t="shared" si="0"/>
        <v>-230</v>
      </c>
      <c r="Y7">
        <f t="shared" si="0"/>
        <v>-268</v>
      </c>
      <c r="Z7">
        <f t="shared" si="0"/>
        <v>92</v>
      </c>
      <c r="AA7">
        <f t="shared" si="0"/>
        <v>0</v>
      </c>
      <c r="AC7">
        <f t="shared" si="2"/>
        <v>2845</v>
      </c>
      <c r="AD7">
        <f t="shared" si="3"/>
        <v>2900.5</v>
      </c>
    </row>
    <row r="8" spans="1:30">
      <c r="B8" t="s">
        <v>14</v>
      </c>
      <c r="E8">
        <v>3117</v>
      </c>
      <c r="F8">
        <v>3265</v>
      </c>
      <c r="G8">
        <v>3285</v>
      </c>
      <c r="H8">
        <v>3444</v>
      </c>
      <c r="I8">
        <v>3314</v>
      </c>
      <c r="M8">
        <f>SUM(E$2:E8)</f>
        <v>20659</v>
      </c>
      <c r="N8">
        <f>SUM(F$2:F8)</f>
        <v>20366</v>
      </c>
      <c r="O8">
        <f>SUM(G$2:G8)</f>
        <v>20348</v>
      </c>
      <c r="P8">
        <f>SUM(H$2:H8)</f>
        <v>20867</v>
      </c>
      <c r="Q8">
        <f>SUM(I$2:I8)</f>
        <v>20645</v>
      </c>
      <c r="R8">
        <f t="shared" si="1"/>
        <v>20645</v>
      </c>
      <c r="T8" t="s">
        <v>14</v>
      </c>
      <c r="W8">
        <f t="shared" si="0"/>
        <v>14</v>
      </c>
      <c r="X8">
        <f t="shared" si="0"/>
        <v>-279</v>
      </c>
      <c r="Y8">
        <f t="shared" si="0"/>
        <v>-297</v>
      </c>
      <c r="Z8">
        <f t="shared" si="0"/>
        <v>222</v>
      </c>
      <c r="AA8">
        <f t="shared" si="0"/>
        <v>0</v>
      </c>
      <c r="AC8">
        <f t="shared" si="2"/>
        <v>3285</v>
      </c>
      <c r="AD8">
        <f t="shared" si="3"/>
        <v>3299.5</v>
      </c>
    </row>
    <row r="9" spans="1:30">
      <c r="B9" t="s">
        <v>15</v>
      </c>
      <c r="E9">
        <v>3051</v>
      </c>
      <c r="F9">
        <v>3173</v>
      </c>
      <c r="G9">
        <v>3078</v>
      </c>
      <c r="H9">
        <v>3268</v>
      </c>
      <c r="I9">
        <v>3195</v>
      </c>
      <c r="M9">
        <f>SUM(E$2:E9)</f>
        <v>23710</v>
      </c>
      <c r="N9">
        <f>SUM(F$2:F9)</f>
        <v>23539</v>
      </c>
      <c r="O9">
        <f>SUM(G$2:G9)</f>
        <v>23426</v>
      </c>
      <c r="P9">
        <f>SUM(H$2:H9)</f>
        <v>24135</v>
      </c>
      <c r="Q9">
        <f>SUM(I$2:I9)</f>
        <v>23840</v>
      </c>
      <c r="R9">
        <f t="shared" si="1"/>
        <v>23710</v>
      </c>
      <c r="T9" t="s">
        <v>15</v>
      </c>
      <c r="W9">
        <f t="shared" si="0"/>
        <v>0</v>
      </c>
      <c r="X9">
        <f t="shared" si="0"/>
        <v>-171</v>
      </c>
      <c r="Y9">
        <f t="shared" si="0"/>
        <v>-284</v>
      </c>
      <c r="Z9">
        <f t="shared" si="0"/>
        <v>425</v>
      </c>
      <c r="AA9">
        <f t="shared" si="0"/>
        <v>130</v>
      </c>
      <c r="AC9">
        <f t="shared" si="2"/>
        <v>3173</v>
      </c>
      <c r="AD9">
        <f t="shared" si="3"/>
        <v>3184</v>
      </c>
    </row>
    <row r="10" spans="1:30">
      <c r="B10" t="s">
        <v>16</v>
      </c>
      <c r="E10">
        <v>3302</v>
      </c>
      <c r="F10">
        <v>3355</v>
      </c>
      <c r="G10">
        <v>3304</v>
      </c>
      <c r="H10">
        <v>3371</v>
      </c>
      <c r="I10">
        <v>3304</v>
      </c>
      <c r="M10">
        <f>SUM(E$2:E10)</f>
        <v>27012</v>
      </c>
      <c r="N10">
        <f>SUM(F$2:F10)</f>
        <v>26894</v>
      </c>
      <c r="O10">
        <f>SUM(G$2:G10)</f>
        <v>26730</v>
      </c>
      <c r="P10">
        <f>SUM(H$2:H10)</f>
        <v>27506</v>
      </c>
      <c r="Q10">
        <f>SUM(I$2:I10)</f>
        <v>27144</v>
      </c>
      <c r="R10">
        <f t="shared" si="1"/>
        <v>27012</v>
      </c>
      <c r="T10" t="s">
        <v>16</v>
      </c>
      <c r="W10">
        <f t="shared" si="0"/>
        <v>0</v>
      </c>
      <c r="X10">
        <f t="shared" si="0"/>
        <v>-118</v>
      </c>
      <c r="Y10">
        <f t="shared" si="0"/>
        <v>-282</v>
      </c>
      <c r="Z10">
        <f t="shared" si="0"/>
        <v>494</v>
      </c>
      <c r="AA10">
        <f t="shared" si="0"/>
        <v>132</v>
      </c>
      <c r="AC10">
        <f t="shared" si="2"/>
        <v>3304</v>
      </c>
      <c r="AD10">
        <f t="shared" si="3"/>
        <v>3329.5</v>
      </c>
    </row>
    <row r="11" spans="1:30">
      <c r="B11" t="s">
        <v>17</v>
      </c>
      <c r="E11">
        <v>3201</v>
      </c>
      <c r="F11">
        <v>3147</v>
      </c>
      <c r="G11">
        <v>3231</v>
      </c>
      <c r="H11">
        <v>3268</v>
      </c>
      <c r="I11">
        <v>3216</v>
      </c>
      <c r="M11">
        <f>SUM(E$2:E11)</f>
        <v>30213</v>
      </c>
      <c r="N11">
        <f>SUM(F$2:F11)</f>
        <v>30041</v>
      </c>
      <c r="O11">
        <f>SUM(G$2:G11)</f>
        <v>29961</v>
      </c>
      <c r="P11">
        <f>SUM(H$2:H11)</f>
        <v>30774</v>
      </c>
      <c r="Q11">
        <f>SUM(I$2:I11)</f>
        <v>30360</v>
      </c>
      <c r="R11">
        <f t="shared" si="1"/>
        <v>30213</v>
      </c>
      <c r="T11" t="s">
        <v>17</v>
      </c>
      <c r="W11">
        <f t="shared" si="0"/>
        <v>0</v>
      </c>
      <c r="X11">
        <f t="shared" si="0"/>
        <v>-172</v>
      </c>
      <c r="Y11">
        <f t="shared" si="0"/>
        <v>-252</v>
      </c>
      <c r="Z11">
        <f t="shared" si="0"/>
        <v>561</v>
      </c>
      <c r="AA11">
        <f t="shared" si="0"/>
        <v>147</v>
      </c>
      <c r="AC11">
        <f t="shared" si="2"/>
        <v>3216</v>
      </c>
      <c r="AD11">
        <f t="shared" si="3"/>
        <v>3223.5</v>
      </c>
    </row>
    <row r="12" spans="1:30">
      <c r="B12" t="s">
        <v>18</v>
      </c>
      <c r="E12">
        <v>3092</v>
      </c>
      <c r="F12">
        <v>2884</v>
      </c>
      <c r="G12">
        <v>3116</v>
      </c>
      <c r="H12">
        <v>3099</v>
      </c>
      <c r="I12">
        <v>3105</v>
      </c>
      <c r="M12">
        <f>SUM(E$2:E12)</f>
        <v>33305</v>
      </c>
      <c r="N12">
        <f>SUM(F$2:F12)</f>
        <v>32925</v>
      </c>
      <c r="O12">
        <f>SUM(G$2:G12)</f>
        <v>33077</v>
      </c>
      <c r="P12">
        <f>SUM(H$2:H12)</f>
        <v>33873</v>
      </c>
      <c r="Q12">
        <f>SUM(I$2:I12)</f>
        <v>33465</v>
      </c>
      <c r="R12">
        <f t="shared" si="1"/>
        <v>33305</v>
      </c>
      <c r="T12" t="s">
        <v>18</v>
      </c>
      <c r="W12">
        <f t="shared" si="0"/>
        <v>0</v>
      </c>
      <c r="X12">
        <f t="shared" si="0"/>
        <v>-380</v>
      </c>
      <c r="Y12">
        <f t="shared" si="0"/>
        <v>-228</v>
      </c>
      <c r="Z12">
        <f t="shared" si="0"/>
        <v>568</v>
      </c>
      <c r="AA12">
        <f t="shared" si="0"/>
        <v>160</v>
      </c>
      <c r="AC12">
        <f t="shared" si="2"/>
        <v>3099</v>
      </c>
      <c r="AD12">
        <f t="shared" si="3"/>
        <v>3102</v>
      </c>
    </row>
    <row r="13" spans="1:30">
      <c r="B13" t="s">
        <v>19</v>
      </c>
      <c r="E13">
        <v>3203</v>
      </c>
      <c r="F13">
        <v>2920</v>
      </c>
      <c r="G13">
        <v>3058</v>
      </c>
      <c r="H13">
        <v>3072</v>
      </c>
      <c r="I13">
        <v>3091</v>
      </c>
      <c r="L13">
        <v>33883</v>
      </c>
      <c r="M13">
        <f>SUM(E$2:E13)</f>
        <v>36508</v>
      </c>
      <c r="N13">
        <f>SUM(F$2:F13)</f>
        <v>35845</v>
      </c>
      <c r="O13">
        <f>SUM(G$2:G13)</f>
        <v>36135</v>
      </c>
      <c r="P13">
        <f>SUM(H$2:H13)</f>
        <v>36945</v>
      </c>
      <c r="Q13">
        <f>SUM(I$2:I13)</f>
        <v>36556</v>
      </c>
      <c r="R13">
        <f t="shared" si="1"/>
        <v>36508</v>
      </c>
      <c r="T13" t="s">
        <v>19</v>
      </c>
      <c r="V13">
        <f t="shared" si="0"/>
        <v>-2625</v>
      </c>
      <c r="W13">
        <f t="shared" si="0"/>
        <v>0</v>
      </c>
      <c r="X13">
        <f t="shared" si="0"/>
        <v>-663</v>
      </c>
      <c r="Y13">
        <f t="shared" si="0"/>
        <v>-373</v>
      </c>
      <c r="Z13">
        <f t="shared" si="0"/>
        <v>437</v>
      </c>
      <c r="AA13">
        <f t="shared" si="0"/>
        <v>48</v>
      </c>
      <c r="AC13">
        <f t="shared" si="2"/>
        <v>3072</v>
      </c>
      <c r="AD13">
        <f t="shared" si="3"/>
        <v>3065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K17">
        <f>SUM(C$17:C17)</f>
        <v>0</v>
      </c>
      <c r="L17">
        <f>SUM(D$17:D17)</f>
        <v>0</v>
      </c>
      <c r="M17">
        <f>SUM(E$17:E17)</f>
        <v>0</v>
      </c>
      <c r="N17">
        <f>SUM(F$17:F17)</f>
        <v>0</v>
      </c>
      <c r="O17">
        <f>SUM(G$17:G17)</f>
        <v>0</v>
      </c>
      <c r="P17">
        <f>SUM(H$17:H17)</f>
        <v>0</v>
      </c>
      <c r="Q17">
        <f>SUM(I$17:I17)</f>
        <v>0</v>
      </c>
      <c r="R17">
        <f t="shared" ref="R17:R28" si="4">MEDIAN(M17:Q17)</f>
        <v>0</v>
      </c>
      <c r="T17" t="s">
        <v>8</v>
      </c>
      <c r="U17">
        <f t="shared" ref="U17:AA28" si="5">K17-$R17</f>
        <v>0</v>
      </c>
      <c r="V17">
        <f t="shared" si="5"/>
        <v>0</v>
      </c>
      <c r="W17">
        <f t="shared" si="5"/>
        <v>0</v>
      </c>
      <c r="X17">
        <f t="shared" si="5"/>
        <v>0</v>
      </c>
      <c r="Y17">
        <f t="shared" si="5"/>
        <v>0</v>
      </c>
      <c r="Z17">
        <f t="shared" si="5"/>
        <v>0</v>
      </c>
      <c r="AA17">
        <f t="shared" si="5"/>
        <v>0</v>
      </c>
    </row>
    <row r="18" spans="2:27">
      <c r="B18" t="s">
        <v>9</v>
      </c>
      <c r="K18">
        <f>SUM(C$17:C18)</f>
        <v>0</v>
      </c>
      <c r="L18">
        <f>SUM(D$17:D18)</f>
        <v>0</v>
      </c>
      <c r="M18">
        <f>SUM(E$17:E18)</f>
        <v>0</v>
      </c>
      <c r="N18">
        <f>SUM(F$17:F18)</f>
        <v>0</v>
      </c>
      <c r="O18">
        <f>SUM(G$17:G18)</f>
        <v>0</v>
      </c>
      <c r="P18">
        <f>SUM(H$17:H18)</f>
        <v>0</v>
      </c>
      <c r="Q18">
        <f>SUM(I$17:I18)</f>
        <v>0</v>
      </c>
      <c r="R18">
        <f t="shared" si="4"/>
        <v>0</v>
      </c>
      <c r="T18" t="s">
        <v>9</v>
      </c>
      <c r="U18">
        <f t="shared" si="5"/>
        <v>0</v>
      </c>
      <c r="V18">
        <f t="shared" si="5"/>
        <v>0</v>
      </c>
      <c r="W18">
        <f t="shared" si="5"/>
        <v>0</v>
      </c>
      <c r="X18">
        <f t="shared" si="5"/>
        <v>0</v>
      </c>
      <c r="Y18">
        <f t="shared" si="5"/>
        <v>0</v>
      </c>
      <c r="Z18">
        <f t="shared" si="5"/>
        <v>0</v>
      </c>
      <c r="AA18">
        <f t="shared" si="5"/>
        <v>0</v>
      </c>
    </row>
    <row r="19" spans="2:27">
      <c r="B19" t="s">
        <v>10</v>
      </c>
      <c r="K19">
        <f>SUM(C$17:C19)</f>
        <v>0</v>
      </c>
      <c r="L19">
        <f>SUM(D$17:D19)</f>
        <v>0</v>
      </c>
      <c r="M19">
        <f>SUM(E$17:E19)</f>
        <v>0</v>
      </c>
      <c r="N19">
        <f>SUM(F$17:F19)</f>
        <v>0</v>
      </c>
      <c r="O19">
        <f>SUM(G$17:G19)</f>
        <v>0</v>
      </c>
      <c r="P19">
        <f>SUM(H$17:H19)</f>
        <v>0</v>
      </c>
      <c r="Q19">
        <f>SUM(I$17:I19)</f>
        <v>0</v>
      </c>
      <c r="R19">
        <f t="shared" si="4"/>
        <v>0</v>
      </c>
      <c r="T19" t="s">
        <v>10</v>
      </c>
      <c r="U19">
        <f t="shared" si="5"/>
        <v>0</v>
      </c>
      <c r="V19">
        <f t="shared" si="5"/>
        <v>0</v>
      </c>
      <c r="W19">
        <f t="shared" si="5"/>
        <v>0</v>
      </c>
      <c r="X19">
        <f t="shared" si="5"/>
        <v>0</v>
      </c>
      <c r="Y19">
        <f t="shared" si="5"/>
        <v>0</v>
      </c>
      <c r="Z19">
        <f t="shared" si="5"/>
        <v>0</v>
      </c>
      <c r="AA19">
        <f t="shared" si="5"/>
        <v>0</v>
      </c>
    </row>
    <row r="20" spans="2:27">
      <c r="B20" t="s">
        <v>11</v>
      </c>
      <c r="K20">
        <f>SUM(C$17:C20)</f>
        <v>0</v>
      </c>
      <c r="L20">
        <f>SUM(D$17:D20)</f>
        <v>0</v>
      </c>
      <c r="M20">
        <f>SUM(E$17:E20)</f>
        <v>0</v>
      </c>
      <c r="N20">
        <f>SUM(F$17:F20)</f>
        <v>0</v>
      </c>
      <c r="O20">
        <f>SUM(G$17:G20)</f>
        <v>0</v>
      </c>
      <c r="P20">
        <f>SUM(H$17:H20)</f>
        <v>0</v>
      </c>
      <c r="Q20">
        <f>SUM(I$17:I20)</f>
        <v>0</v>
      </c>
      <c r="R20">
        <f t="shared" si="4"/>
        <v>0</v>
      </c>
      <c r="T20" t="s">
        <v>11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  <c r="Y20">
        <f t="shared" si="5"/>
        <v>0</v>
      </c>
      <c r="Z20">
        <f t="shared" si="5"/>
        <v>0</v>
      </c>
      <c r="AA20">
        <f t="shared" si="5"/>
        <v>0</v>
      </c>
    </row>
    <row r="21" spans="2:27">
      <c r="B21" t="s">
        <v>12</v>
      </c>
      <c r="K21">
        <f>SUM(C$17:C21)</f>
        <v>0</v>
      </c>
      <c r="L21">
        <f>SUM(D$17:D21)</f>
        <v>0</v>
      </c>
      <c r="M21">
        <f>SUM(E$17:E21)</f>
        <v>0</v>
      </c>
      <c r="N21">
        <f>SUM(F$17:F21)</f>
        <v>0</v>
      </c>
      <c r="O21">
        <f>SUM(G$17:G21)</f>
        <v>0</v>
      </c>
      <c r="P21">
        <f>SUM(H$17:H21)</f>
        <v>0</v>
      </c>
      <c r="Q21">
        <f>SUM(I$17:I21)</f>
        <v>0</v>
      </c>
      <c r="R21">
        <f t="shared" si="4"/>
        <v>0</v>
      </c>
      <c r="T21" t="s">
        <v>12</v>
      </c>
      <c r="U21">
        <f t="shared" si="5"/>
        <v>0</v>
      </c>
      <c r="V21">
        <f t="shared" si="5"/>
        <v>0</v>
      </c>
      <c r="W21">
        <f t="shared" si="5"/>
        <v>0</v>
      </c>
      <c r="X21">
        <f t="shared" si="5"/>
        <v>0</v>
      </c>
      <c r="Y21">
        <f t="shared" si="5"/>
        <v>0</v>
      </c>
      <c r="Z21">
        <f t="shared" si="5"/>
        <v>0</v>
      </c>
      <c r="AA21">
        <f t="shared" si="5"/>
        <v>0</v>
      </c>
    </row>
    <row r="22" spans="2:27">
      <c r="B22" t="s">
        <v>13</v>
      </c>
      <c r="L22">
        <f>SUM(D$17:D22)</f>
        <v>0</v>
      </c>
      <c r="M22">
        <f>SUM(E$17:E22)</f>
        <v>0</v>
      </c>
      <c r="N22">
        <f>SUM(F$17:F22)</f>
        <v>0</v>
      </c>
      <c r="O22">
        <f>SUM(G$17:G22)</f>
        <v>0</v>
      </c>
      <c r="P22">
        <f>SUM(H$17:H22)</f>
        <v>0</v>
      </c>
      <c r="Q22">
        <f>SUM(I$17:I22)</f>
        <v>0</v>
      </c>
      <c r="R22">
        <f t="shared" si="4"/>
        <v>0</v>
      </c>
      <c r="T22" t="s">
        <v>13</v>
      </c>
      <c r="V22">
        <f t="shared" si="5"/>
        <v>0</v>
      </c>
      <c r="W22">
        <f t="shared" si="5"/>
        <v>0</v>
      </c>
      <c r="X22">
        <f t="shared" si="5"/>
        <v>0</v>
      </c>
      <c r="Y22">
        <f t="shared" si="5"/>
        <v>0</v>
      </c>
      <c r="Z22">
        <f t="shared" si="5"/>
        <v>0</v>
      </c>
      <c r="AA22">
        <f t="shared" si="5"/>
        <v>0</v>
      </c>
    </row>
    <row r="23" spans="2:27">
      <c r="B23" t="s">
        <v>14</v>
      </c>
      <c r="L23">
        <f>SUM(D$17:D23)</f>
        <v>0</v>
      </c>
      <c r="M23">
        <f>SUM(E$17:E23)</f>
        <v>0</v>
      </c>
      <c r="N23">
        <f>SUM(F$17:F23)</f>
        <v>0</v>
      </c>
      <c r="O23">
        <f>SUM(G$17:G23)</f>
        <v>0</v>
      </c>
      <c r="P23">
        <f>SUM(H$17:H23)</f>
        <v>0</v>
      </c>
      <c r="Q23">
        <f>SUM(I$17:I23)</f>
        <v>0</v>
      </c>
      <c r="R23">
        <f t="shared" si="4"/>
        <v>0</v>
      </c>
      <c r="T23" t="s">
        <v>14</v>
      </c>
      <c r="V23">
        <f t="shared" si="5"/>
        <v>0</v>
      </c>
      <c r="W23">
        <f t="shared" si="5"/>
        <v>0</v>
      </c>
      <c r="X23">
        <f t="shared" si="5"/>
        <v>0</v>
      </c>
      <c r="Y23">
        <f t="shared" si="5"/>
        <v>0</v>
      </c>
      <c r="Z23">
        <f t="shared" si="5"/>
        <v>0</v>
      </c>
      <c r="AA23">
        <f t="shared" si="5"/>
        <v>0</v>
      </c>
    </row>
    <row r="24" spans="2:27">
      <c r="B24" t="s">
        <v>15</v>
      </c>
      <c r="L24">
        <f>SUM(D$17:D24)</f>
        <v>0</v>
      </c>
      <c r="M24">
        <f>SUM(E$17:E24)</f>
        <v>0</v>
      </c>
      <c r="N24">
        <f>SUM(F$17:F24)</f>
        <v>0</v>
      </c>
      <c r="O24">
        <f>SUM(G$17:G24)</f>
        <v>0</v>
      </c>
      <c r="P24">
        <f>SUM(H$17:H24)</f>
        <v>0</v>
      </c>
      <c r="Q24">
        <f>SUM(I$17:I24)</f>
        <v>0</v>
      </c>
      <c r="R24">
        <f t="shared" si="4"/>
        <v>0</v>
      </c>
      <c r="T24" t="s">
        <v>15</v>
      </c>
      <c r="V24">
        <f t="shared" si="5"/>
        <v>0</v>
      </c>
      <c r="W24">
        <f t="shared" si="5"/>
        <v>0</v>
      </c>
      <c r="X24">
        <f t="shared" si="5"/>
        <v>0</v>
      </c>
      <c r="Y24">
        <f t="shared" si="5"/>
        <v>0</v>
      </c>
      <c r="Z24">
        <f t="shared" si="5"/>
        <v>0</v>
      </c>
      <c r="AA24">
        <f t="shared" si="5"/>
        <v>0</v>
      </c>
    </row>
    <row r="25" spans="2:27">
      <c r="B25" t="s">
        <v>16</v>
      </c>
      <c r="L25">
        <f>SUM(D$17:D25)</f>
        <v>0</v>
      </c>
      <c r="M25">
        <f>SUM(E$17:E25)</f>
        <v>0</v>
      </c>
      <c r="N25">
        <f>SUM(F$17:F25)</f>
        <v>0</v>
      </c>
      <c r="O25">
        <f>SUM(G$17:G25)</f>
        <v>0</v>
      </c>
      <c r="P25">
        <f>SUM(H$17:H25)</f>
        <v>0</v>
      </c>
      <c r="Q25">
        <f>SUM(I$17:I25)</f>
        <v>0</v>
      </c>
      <c r="R25">
        <f t="shared" si="4"/>
        <v>0</v>
      </c>
      <c r="T25" t="s">
        <v>16</v>
      </c>
      <c r="V25">
        <f t="shared" si="5"/>
        <v>0</v>
      </c>
      <c r="W25">
        <f t="shared" si="5"/>
        <v>0</v>
      </c>
      <c r="X25">
        <f t="shared" si="5"/>
        <v>0</v>
      </c>
      <c r="Y25">
        <f t="shared" si="5"/>
        <v>0</v>
      </c>
      <c r="Z25">
        <f t="shared" si="5"/>
        <v>0</v>
      </c>
      <c r="AA25">
        <f t="shared" si="5"/>
        <v>0</v>
      </c>
    </row>
    <row r="26" spans="2:27">
      <c r="B26" t="s">
        <v>17</v>
      </c>
      <c r="L26">
        <f>SUM(D$17:D26)</f>
        <v>0</v>
      </c>
      <c r="M26">
        <f>SUM(E$17:E26)</f>
        <v>0</v>
      </c>
      <c r="N26">
        <f>SUM(F$17:F26)</f>
        <v>0</v>
      </c>
      <c r="O26">
        <f>SUM(G$17:G26)</f>
        <v>0</v>
      </c>
      <c r="P26">
        <f>SUM(H$17:H26)</f>
        <v>0</v>
      </c>
      <c r="Q26">
        <f>SUM(I$17:I26)</f>
        <v>0</v>
      </c>
      <c r="R26">
        <f t="shared" si="4"/>
        <v>0</v>
      </c>
      <c r="T26" t="s">
        <v>17</v>
      </c>
      <c r="V26">
        <f t="shared" si="5"/>
        <v>0</v>
      </c>
      <c r="W26">
        <f t="shared" si="5"/>
        <v>0</v>
      </c>
      <c r="X26">
        <f t="shared" si="5"/>
        <v>0</v>
      </c>
      <c r="Y26">
        <f t="shared" si="5"/>
        <v>0</v>
      </c>
      <c r="Z26">
        <f t="shared" si="5"/>
        <v>0</v>
      </c>
      <c r="AA26">
        <f t="shared" si="5"/>
        <v>0</v>
      </c>
    </row>
    <row r="27" spans="2:27">
      <c r="B27" t="s">
        <v>18</v>
      </c>
      <c r="L27">
        <f>SUM(D$17:D27)</f>
        <v>0</v>
      </c>
      <c r="M27">
        <f>SUM(E$17:E27)</f>
        <v>0</v>
      </c>
      <c r="N27">
        <f>SUM(F$17:F27)</f>
        <v>0</v>
      </c>
      <c r="O27">
        <f>SUM(G$17:G27)</f>
        <v>0</v>
      </c>
      <c r="P27">
        <f>SUM(H$17:H27)</f>
        <v>0</v>
      </c>
      <c r="Q27">
        <f>SUM(I$17:I27)</f>
        <v>0</v>
      </c>
      <c r="R27">
        <f t="shared" si="4"/>
        <v>0</v>
      </c>
      <c r="T27" t="s">
        <v>18</v>
      </c>
      <c r="V27">
        <f t="shared" si="5"/>
        <v>0</v>
      </c>
      <c r="W27">
        <f t="shared" si="5"/>
        <v>0</v>
      </c>
      <c r="X27">
        <f t="shared" si="5"/>
        <v>0</v>
      </c>
      <c r="Y27">
        <f t="shared" si="5"/>
        <v>0</v>
      </c>
      <c r="Z27">
        <f t="shared" si="5"/>
        <v>0</v>
      </c>
      <c r="AA27">
        <f t="shared" si="5"/>
        <v>0</v>
      </c>
    </row>
    <row r="28" spans="2:27">
      <c r="B28" t="s">
        <v>19</v>
      </c>
      <c r="L28">
        <f>SUM(D$17:D28)</f>
        <v>0</v>
      </c>
      <c r="M28">
        <f>SUM(E$17:E28)</f>
        <v>0</v>
      </c>
      <c r="N28">
        <f>SUM(F$17:F28)</f>
        <v>0</v>
      </c>
      <c r="O28">
        <f>SUM(G$17:G28)</f>
        <v>0</v>
      </c>
      <c r="P28">
        <f>SUM(H$17:H28)</f>
        <v>0</v>
      </c>
      <c r="Q28">
        <f>SUM(I$17:I28)</f>
        <v>0</v>
      </c>
      <c r="R28">
        <f t="shared" si="4"/>
        <v>0</v>
      </c>
      <c r="T28" t="s">
        <v>19</v>
      </c>
      <c r="V28">
        <f t="shared" si="5"/>
        <v>0</v>
      </c>
      <c r="W28">
        <f t="shared" si="5"/>
        <v>0</v>
      </c>
      <c r="X28">
        <f t="shared" si="5"/>
        <v>0</v>
      </c>
      <c r="Y28">
        <f t="shared" si="5"/>
        <v>0</v>
      </c>
      <c r="Z28">
        <f t="shared" si="5"/>
        <v>0</v>
      </c>
      <c r="AA28">
        <f t="shared" si="5"/>
        <v>0</v>
      </c>
    </row>
    <row r="31" spans="2:27">
      <c r="B31" s="3" t="s">
        <v>154</v>
      </c>
    </row>
  </sheetData>
  <hyperlinks>
    <hyperlink ref="A1" location="home!A1" display="home" xr:uid="{4C592C8C-0559-4143-9474-AF50211A5384}"/>
    <hyperlink ref="B31" r:id="rId1" xr:uid="{26A00B4F-1D97-444C-A8F2-C0E1711D92B9}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63E1F-DA55-4441-8B05-9545A33F57F8}">
  <dimension ref="A1:AD32"/>
  <sheetViews>
    <sheetView zoomScaleNormal="100"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D2">
        <v>1427</v>
      </c>
      <c r="E2">
        <v>1396</v>
      </c>
      <c r="F2">
        <v>1566</v>
      </c>
      <c r="G2">
        <v>1779</v>
      </c>
      <c r="H2">
        <v>1888</v>
      </c>
      <c r="I2">
        <v>1780</v>
      </c>
      <c r="L2">
        <f>SUM(D$2:D2)</f>
        <v>1427</v>
      </c>
      <c r="M2">
        <f>SUM(E$2:E2)</f>
        <v>1396</v>
      </c>
      <c r="N2">
        <f>SUM(F$2:F2)</f>
        <v>1566</v>
      </c>
      <c r="O2">
        <f>SUM(G$2:G2)</f>
        <v>1779</v>
      </c>
      <c r="P2">
        <f>SUM(H$2:H2)</f>
        <v>1888</v>
      </c>
      <c r="Q2">
        <f>SUM(I$2:I2)</f>
        <v>1780</v>
      </c>
      <c r="R2">
        <f>MEDIAN(M2:Q2)</f>
        <v>1779</v>
      </c>
      <c r="T2" t="s">
        <v>8</v>
      </c>
      <c r="V2">
        <f t="shared" ref="V2:AA13" si="0">L2-$R2</f>
        <v>-352</v>
      </c>
      <c r="W2">
        <f t="shared" si="0"/>
        <v>-383</v>
      </c>
      <c r="X2">
        <f t="shared" si="0"/>
        <v>-213</v>
      </c>
      <c r="Y2">
        <f t="shared" si="0"/>
        <v>0</v>
      </c>
      <c r="Z2">
        <f t="shared" si="0"/>
        <v>109</v>
      </c>
      <c r="AA2">
        <f t="shared" si="0"/>
        <v>1</v>
      </c>
      <c r="AC2">
        <f>MEDIAN($E2:$I2)</f>
        <v>1779</v>
      </c>
      <c r="AD2">
        <f>MEDIAN(F2:I2)</f>
        <v>1779.5</v>
      </c>
    </row>
    <row r="3" spans="1:30">
      <c r="B3" t="s">
        <v>9</v>
      </c>
      <c r="D3">
        <v>1408</v>
      </c>
      <c r="E3">
        <v>1358</v>
      </c>
      <c r="F3">
        <v>1520</v>
      </c>
      <c r="G3">
        <v>1430</v>
      </c>
      <c r="H3">
        <v>1562</v>
      </c>
      <c r="I3">
        <v>1713</v>
      </c>
      <c r="L3">
        <f>SUM(D$2:D3)</f>
        <v>2835</v>
      </c>
      <c r="M3">
        <f>SUM(E$2:E3)</f>
        <v>2754</v>
      </c>
      <c r="N3">
        <f>SUM(F$2:F3)</f>
        <v>3086</v>
      </c>
      <c r="O3">
        <f>SUM(G$2:G3)</f>
        <v>3209</v>
      </c>
      <c r="P3">
        <f>SUM(H$2:H3)</f>
        <v>3450</v>
      </c>
      <c r="Q3">
        <f>SUM(I$2:I3)</f>
        <v>3493</v>
      </c>
      <c r="R3">
        <f t="shared" ref="R3:R13" si="1">MEDIAN(M3:Q3)</f>
        <v>3209</v>
      </c>
      <c r="T3" t="s">
        <v>9</v>
      </c>
      <c r="V3">
        <f t="shared" si="0"/>
        <v>-374</v>
      </c>
      <c r="W3">
        <f t="shared" si="0"/>
        <v>-455</v>
      </c>
      <c r="X3">
        <f t="shared" si="0"/>
        <v>-123</v>
      </c>
      <c r="Y3">
        <f t="shared" si="0"/>
        <v>0</v>
      </c>
      <c r="Z3">
        <f t="shared" si="0"/>
        <v>241</v>
      </c>
      <c r="AA3">
        <f t="shared" si="0"/>
        <v>284</v>
      </c>
      <c r="AC3">
        <f t="shared" ref="AC3:AC13" si="2">MEDIAN($E3:$I3)</f>
        <v>1520</v>
      </c>
      <c r="AD3">
        <f t="shared" ref="AD3:AD13" si="3">MEDIAN(F3:I3)</f>
        <v>1541</v>
      </c>
    </row>
    <row r="4" spans="1:30">
      <c r="B4" t="s">
        <v>10</v>
      </c>
      <c r="D4">
        <v>1503</v>
      </c>
      <c r="E4">
        <v>1459</v>
      </c>
      <c r="F4">
        <v>1424</v>
      </c>
      <c r="G4">
        <v>1590</v>
      </c>
      <c r="H4">
        <v>1702</v>
      </c>
      <c r="I4">
        <v>1816</v>
      </c>
      <c r="L4">
        <f>SUM(D$2:D4)</f>
        <v>4338</v>
      </c>
      <c r="M4">
        <f>SUM(E$2:E4)</f>
        <v>4213</v>
      </c>
      <c r="N4">
        <f>SUM(F$2:F4)</f>
        <v>4510</v>
      </c>
      <c r="O4">
        <f>SUM(G$2:G4)</f>
        <v>4799</v>
      </c>
      <c r="P4">
        <f>SUM(H$2:H4)</f>
        <v>5152</v>
      </c>
      <c r="Q4">
        <f>SUM(I$2:I4)</f>
        <v>5309</v>
      </c>
      <c r="R4">
        <f t="shared" si="1"/>
        <v>4799</v>
      </c>
      <c r="T4" t="s">
        <v>10</v>
      </c>
      <c r="V4">
        <f t="shared" si="0"/>
        <v>-461</v>
      </c>
      <c r="W4">
        <f t="shared" si="0"/>
        <v>-586</v>
      </c>
      <c r="X4">
        <f t="shared" si="0"/>
        <v>-289</v>
      </c>
      <c r="Y4">
        <f t="shared" si="0"/>
        <v>0</v>
      </c>
      <c r="Z4">
        <f t="shared" si="0"/>
        <v>353</v>
      </c>
      <c r="AA4">
        <f t="shared" si="0"/>
        <v>510</v>
      </c>
      <c r="AC4">
        <f t="shared" si="2"/>
        <v>1590</v>
      </c>
      <c r="AD4">
        <f t="shared" si="3"/>
        <v>1646</v>
      </c>
    </row>
    <row r="5" spans="1:30">
      <c r="B5" t="s">
        <v>11</v>
      </c>
      <c r="D5">
        <v>1364</v>
      </c>
      <c r="E5">
        <v>1603</v>
      </c>
      <c r="F5">
        <v>1456</v>
      </c>
      <c r="G5">
        <v>1556</v>
      </c>
      <c r="H5">
        <v>1672</v>
      </c>
      <c r="I5">
        <v>1749</v>
      </c>
      <c r="L5">
        <f>SUM(D$2:D5)</f>
        <v>5702</v>
      </c>
      <c r="M5">
        <f>SUM(E$2:E5)</f>
        <v>5816</v>
      </c>
      <c r="N5">
        <f>SUM(F$2:F5)</f>
        <v>5966</v>
      </c>
      <c r="O5">
        <f>SUM(G$2:G5)</f>
        <v>6355</v>
      </c>
      <c r="P5">
        <f>SUM(H$2:H5)</f>
        <v>6824</v>
      </c>
      <c r="Q5">
        <f>SUM(I$2:I5)</f>
        <v>7058</v>
      </c>
      <c r="R5">
        <f t="shared" si="1"/>
        <v>6355</v>
      </c>
      <c r="T5" t="s">
        <v>11</v>
      </c>
      <c r="V5">
        <f t="shared" si="0"/>
        <v>-653</v>
      </c>
      <c r="W5">
        <f t="shared" si="0"/>
        <v>-539</v>
      </c>
      <c r="X5">
        <f t="shared" si="0"/>
        <v>-389</v>
      </c>
      <c r="Y5">
        <f t="shared" si="0"/>
        <v>0</v>
      </c>
      <c r="Z5">
        <f t="shared" si="0"/>
        <v>469</v>
      </c>
      <c r="AA5">
        <f t="shared" si="0"/>
        <v>703</v>
      </c>
      <c r="AC5">
        <f t="shared" si="2"/>
        <v>1603</v>
      </c>
      <c r="AD5">
        <f t="shared" si="3"/>
        <v>1614</v>
      </c>
    </row>
    <row r="6" spans="1:30">
      <c r="B6" t="s">
        <v>12</v>
      </c>
      <c r="D6">
        <v>1395</v>
      </c>
      <c r="E6">
        <v>1566</v>
      </c>
      <c r="F6">
        <v>1657</v>
      </c>
      <c r="G6">
        <v>1660</v>
      </c>
      <c r="H6">
        <v>1758</v>
      </c>
      <c r="I6">
        <v>1846</v>
      </c>
      <c r="L6">
        <f>SUM(D$2:D6)</f>
        <v>7097</v>
      </c>
      <c r="M6">
        <f>SUM(E$2:E6)</f>
        <v>7382</v>
      </c>
      <c r="N6">
        <f>SUM(F$2:F6)</f>
        <v>7623</v>
      </c>
      <c r="O6">
        <f>SUM(G$2:G6)</f>
        <v>8015</v>
      </c>
      <c r="P6">
        <f>SUM(H$2:H6)</f>
        <v>8582</v>
      </c>
      <c r="Q6">
        <f>SUM(I$2:I6)</f>
        <v>8904</v>
      </c>
      <c r="R6">
        <f t="shared" si="1"/>
        <v>8015</v>
      </c>
      <c r="T6" t="s">
        <v>12</v>
      </c>
      <c r="V6">
        <f t="shared" si="0"/>
        <v>-918</v>
      </c>
      <c r="W6">
        <f t="shared" si="0"/>
        <v>-633</v>
      </c>
      <c r="X6">
        <f t="shared" si="0"/>
        <v>-392</v>
      </c>
      <c r="Y6">
        <f t="shared" si="0"/>
        <v>0</v>
      </c>
      <c r="Z6">
        <f t="shared" si="0"/>
        <v>567</v>
      </c>
      <c r="AA6">
        <f t="shared" si="0"/>
        <v>889</v>
      </c>
      <c r="AC6">
        <f t="shared" si="2"/>
        <v>1660</v>
      </c>
      <c r="AD6">
        <f t="shared" si="3"/>
        <v>1709</v>
      </c>
    </row>
    <row r="7" spans="1:30">
      <c r="B7" t="s">
        <v>13</v>
      </c>
      <c r="D7">
        <v>1655</v>
      </c>
      <c r="E7">
        <v>1512</v>
      </c>
      <c r="F7">
        <v>1683</v>
      </c>
      <c r="G7">
        <v>1699</v>
      </c>
      <c r="H7">
        <v>1819</v>
      </c>
      <c r="I7">
        <v>1909</v>
      </c>
      <c r="L7">
        <f>SUM(D$2:D7)</f>
        <v>8752</v>
      </c>
      <c r="M7">
        <f>SUM(E$2:E7)</f>
        <v>8894</v>
      </c>
      <c r="N7">
        <f>SUM(F$2:F7)</f>
        <v>9306</v>
      </c>
      <c r="O7">
        <f>SUM(G$2:G7)</f>
        <v>9714</v>
      </c>
      <c r="P7">
        <f>SUM(H$2:H7)</f>
        <v>10401</v>
      </c>
      <c r="Q7">
        <f>SUM(I$2:I7)</f>
        <v>10813</v>
      </c>
      <c r="R7">
        <f t="shared" si="1"/>
        <v>9714</v>
      </c>
      <c r="T7" t="s">
        <v>13</v>
      </c>
      <c r="V7">
        <f t="shared" si="0"/>
        <v>-962</v>
      </c>
      <c r="W7">
        <f t="shared" si="0"/>
        <v>-820</v>
      </c>
      <c r="X7">
        <f t="shared" si="0"/>
        <v>-408</v>
      </c>
      <c r="Y7">
        <f t="shared" si="0"/>
        <v>0</v>
      </c>
      <c r="Z7">
        <f t="shared" si="0"/>
        <v>687</v>
      </c>
      <c r="AA7">
        <f t="shared" si="0"/>
        <v>1099</v>
      </c>
      <c r="AC7">
        <f t="shared" si="2"/>
        <v>1699</v>
      </c>
      <c r="AD7">
        <f t="shared" si="3"/>
        <v>1759</v>
      </c>
    </row>
    <row r="8" spans="1:30">
      <c r="B8" t="s">
        <v>14</v>
      </c>
      <c r="D8">
        <v>1717</v>
      </c>
      <c r="E8">
        <v>1725</v>
      </c>
      <c r="F8">
        <v>1835</v>
      </c>
      <c r="G8">
        <v>1851</v>
      </c>
      <c r="H8">
        <v>1957</v>
      </c>
      <c r="I8">
        <v>1953</v>
      </c>
      <c r="L8">
        <f>SUM(D$2:D8)</f>
        <v>10469</v>
      </c>
      <c r="M8">
        <f>SUM(E$2:E8)</f>
        <v>10619</v>
      </c>
      <c r="N8">
        <f>SUM(F$2:F8)</f>
        <v>11141</v>
      </c>
      <c r="O8">
        <f>SUM(G$2:G8)</f>
        <v>11565</v>
      </c>
      <c r="P8">
        <f>SUM(H$2:H8)</f>
        <v>12358</v>
      </c>
      <c r="Q8">
        <f>SUM(I$2:I8)</f>
        <v>12766</v>
      </c>
      <c r="R8">
        <f t="shared" si="1"/>
        <v>11565</v>
      </c>
      <c r="T8" t="s">
        <v>14</v>
      </c>
      <c r="V8">
        <f t="shared" si="0"/>
        <v>-1096</v>
      </c>
      <c r="W8">
        <f t="shared" si="0"/>
        <v>-946</v>
      </c>
      <c r="X8">
        <f t="shared" si="0"/>
        <v>-424</v>
      </c>
      <c r="Y8">
        <f t="shared" si="0"/>
        <v>0</v>
      </c>
      <c r="Z8">
        <f t="shared" si="0"/>
        <v>793</v>
      </c>
      <c r="AA8">
        <f t="shared" si="0"/>
        <v>1201</v>
      </c>
      <c r="AC8">
        <f t="shared" si="2"/>
        <v>1851</v>
      </c>
      <c r="AD8">
        <f t="shared" si="3"/>
        <v>1902</v>
      </c>
    </row>
    <row r="9" spans="1:30">
      <c r="B9" t="s">
        <v>15</v>
      </c>
      <c r="D9">
        <v>1586</v>
      </c>
      <c r="E9">
        <v>1719</v>
      </c>
      <c r="F9">
        <v>1649</v>
      </c>
      <c r="G9">
        <v>1766</v>
      </c>
      <c r="H9">
        <v>1874</v>
      </c>
      <c r="I9">
        <v>1895</v>
      </c>
      <c r="L9">
        <f>SUM(D$2:D9)</f>
        <v>12055</v>
      </c>
      <c r="M9">
        <f>SUM(E$2:E9)</f>
        <v>12338</v>
      </c>
      <c r="N9">
        <f>SUM(F$2:F9)</f>
        <v>12790</v>
      </c>
      <c r="O9">
        <f>SUM(G$2:G9)</f>
        <v>13331</v>
      </c>
      <c r="P9">
        <f>SUM(H$2:H9)</f>
        <v>14232</v>
      </c>
      <c r="Q9">
        <f>SUM(I$2:I9)</f>
        <v>14661</v>
      </c>
      <c r="R9">
        <f t="shared" si="1"/>
        <v>13331</v>
      </c>
      <c r="T9" t="s">
        <v>15</v>
      </c>
      <c r="V9">
        <f t="shared" si="0"/>
        <v>-1276</v>
      </c>
      <c r="W9">
        <f t="shared" si="0"/>
        <v>-993</v>
      </c>
      <c r="X9">
        <f t="shared" si="0"/>
        <v>-541</v>
      </c>
      <c r="Y9">
        <f t="shared" si="0"/>
        <v>0</v>
      </c>
      <c r="Z9">
        <f t="shared" si="0"/>
        <v>901</v>
      </c>
      <c r="AA9">
        <f t="shared" si="0"/>
        <v>1330</v>
      </c>
      <c r="AC9">
        <f t="shared" si="2"/>
        <v>1766</v>
      </c>
      <c r="AD9">
        <f t="shared" si="3"/>
        <v>1820</v>
      </c>
    </row>
    <row r="10" spans="1:30">
      <c r="B10" t="s">
        <v>16</v>
      </c>
      <c r="D10">
        <v>1636</v>
      </c>
      <c r="E10">
        <v>1666</v>
      </c>
      <c r="F10">
        <v>1780</v>
      </c>
      <c r="G10">
        <v>1807</v>
      </c>
      <c r="H10">
        <v>1973</v>
      </c>
      <c r="I10">
        <v>1765</v>
      </c>
      <c r="L10">
        <f>SUM(D$2:D10)</f>
        <v>13691</v>
      </c>
      <c r="M10">
        <f>SUM(E$2:E10)</f>
        <v>14004</v>
      </c>
      <c r="N10">
        <f>SUM(F$2:F10)</f>
        <v>14570</v>
      </c>
      <c r="O10">
        <f>SUM(G$2:G10)</f>
        <v>15138</v>
      </c>
      <c r="P10">
        <f>SUM(H$2:H10)</f>
        <v>16205</v>
      </c>
      <c r="Q10">
        <f>SUM(I$2:I10)</f>
        <v>16426</v>
      </c>
      <c r="R10">
        <f t="shared" si="1"/>
        <v>15138</v>
      </c>
      <c r="T10" t="s">
        <v>16</v>
      </c>
      <c r="V10">
        <f t="shared" si="0"/>
        <v>-1447</v>
      </c>
      <c r="W10">
        <f t="shared" si="0"/>
        <v>-1134</v>
      </c>
      <c r="X10">
        <f t="shared" si="0"/>
        <v>-568</v>
      </c>
      <c r="Y10">
        <f t="shared" si="0"/>
        <v>0</v>
      </c>
      <c r="Z10">
        <f t="shared" si="0"/>
        <v>1067</v>
      </c>
      <c r="AA10">
        <f t="shared" si="0"/>
        <v>1288</v>
      </c>
      <c r="AC10">
        <f t="shared" si="2"/>
        <v>1780</v>
      </c>
      <c r="AD10">
        <f t="shared" si="3"/>
        <v>1793.5</v>
      </c>
    </row>
    <row r="11" spans="1:30">
      <c r="B11" t="s">
        <v>17</v>
      </c>
      <c r="D11">
        <v>1476</v>
      </c>
      <c r="E11">
        <v>1622</v>
      </c>
      <c r="F11">
        <v>1630</v>
      </c>
      <c r="G11">
        <v>1714</v>
      </c>
      <c r="H11">
        <v>1843</v>
      </c>
      <c r="I11">
        <v>1828</v>
      </c>
      <c r="L11">
        <f>SUM(D$2:D11)</f>
        <v>15167</v>
      </c>
      <c r="M11">
        <f>SUM(E$2:E11)</f>
        <v>15626</v>
      </c>
      <c r="N11">
        <f>SUM(F$2:F11)</f>
        <v>16200</v>
      </c>
      <c r="O11">
        <f>SUM(G$2:G11)</f>
        <v>16852</v>
      </c>
      <c r="P11">
        <f>SUM(H$2:H11)</f>
        <v>18048</v>
      </c>
      <c r="Q11">
        <f>SUM(I$2:I11)</f>
        <v>18254</v>
      </c>
      <c r="R11">
        <f t="shared" si="1"/>
        <v>16852</v>
      </c>
      <c r="T11" t="s">
        <v>17</v>
      </c>
      <c r="V11">
        <f t="shared" si="0"/>
        <v>-1685</v>
      </c>
      <c r="W11">
        <f t="shared" si="0"/>
        <v>-1226</v>
      </c>
      <c r="X11">
        <f t="shared" si="0"/>
        <v>-652</v>
      </c>
      <c r="Y11">
        <f t="shared" si="0"/>
        <v>0</v>
      </c>
      <c r="Z11">
        <f t="shared" si="0"/>
        <v>1196</v>
      </c>
      <c r="AA11">
        <f t="shared" si="0"/>
        <v>1402</v>
      </c>
      <c r="AC11">
        <f t="shared" si="2"/>
        <v>1714</v>
      </c>
      <c r="AD11">
        <f t="shared" si="3"/>
        <v>1771</v>
      </c>
    </row>
    <row r="12" spans="1:30">
      <c r="B12" t="s">
        <v>18</v>
      </c>
      <c r="D12">
        <v>1500</v>
      </c>
      <c r="E12">
        <v>1534</v>
      </c>
      <c r="F12">
        <v>1431</v>
      </c>
      <c r="G12">
        <v>1499</v>
      </c>
      <c r="H12">
        <v>1672</v>
      </c>
      <c r="I12">
        <v>1774</v>
      </c>
      <c r="L12">
        <f>SUM(D$2:D12)</f>
        <v>16667</v>
      </c>
      <c r="M12">
        <f>SUM(E$2:E12)</f>
        <v>17160</v>
      </c>
      <c r="N12">
        <f>SUM(F$2:F12)</f>
        <v>17631</v>
      </c>
      <c r="O12">
        <f>SUM(G$2:G12)</f>
        <v>18351</v>
      </c>
      <c r="P12">
        <f>SUM(H$2:H12)</f>
        <v>19720</v>
      </c>
      <c r="Q12">
        <f>SUM(I$2:I12)</f>
        <v>20028</v>
      </c>
      <c r="R12">
        <f t="shared" si="1"/>
        <v>18351</v>
      </c>
      <c r="T12" t="s">
        <v>18</v>
      </c>
      <c r="V12">
        <f t="shared" si="0"/>
        <v>-1684</v>
      </c>
      <c r="W12">
        <f t="shared" si="0"/>
        <v>-1191</v>
      </c>
      <c r="X12">
        <f t="shared" si="0"/>
        <v>-720</v>
      </c>
      <c r="Y12">
        <f t="shared" si="0"/>
        <v>0</v>
      </c>
      <c r="Z12">
        <f t="shared" si="0"/>
        <v>1369</v>
      </c>
      <c r="AA12">
        <f t="shared" si="0"/>
        <v>1677</v>
      </c>
      <c r="AC12">
        <f t="shared" si="2"/>
        <v>1534</v>
      </c>
      <c r="AD12">
        <f t="shared" si="3"/>
        <v>1585.5</v>
      </c>
    </row>
    <row r="13" spans="1:30">
      <c r="B13" t="s">
        <v>19</v>
      </c>
      <c r="D13">
        <v>1406</v>
      </c>
      <c r="E13">
        <v>1488</v>
      </c>
      <c r="F13">
        <v>1400</v>
      </c>
      <c r="G13">
        <v>1494</v>
      </c>
      <c r="H13">
        <v>1613</v>
      </c>
      <c r="I13">
        <v>1726</v>
      </c>
      <c r="L13">
        <f>SUM(D$2:D13)</f>
        <v>18073</v>
      </c>
      <c r="M13">
        <f>SUM(E$2:E13)</f>
        <v>18648</v>
      </c>
      <c r="N13">
        <f>SUM(F$2:F13)</f>
        <v>19031</v>
      </c>
      <c r="O13">
        <f>SUM(G$2:G13)</f>
        <v>19845</v>
      </c>
      <c r="P13">
        <f>SUM(H$2:H13)</f>
        <v>21333</v>
      </c>
      <c r="Q13">
        <f>SUM(I$2:I13)</f>
        <v>21754</v>
      </c>
      <c r="R13">
        <f t="shared" si="1"/>
        <v>19845</v>
      </c>
      <c r="T13" t="s">
        <v>19</v>
      </c>
      <c r="V13">
        <f t="shared" si="0"/>
        <v>-1772</v>
      </c>
      <c r="W13">
        <f t="shared" si="0"/>
        <v>-1197</v>
      </c>
      <c r="X13">
        <f t="shared" si="0"/>
        <v>-814</v>
      </c>
      <c r="Y13">
        <f t="shared" si="0"/>
        <v>0</v>
      </c>
      <c r="Z13">
        <f t="shared" si="0"/>
        <v>1488</v>
      </c>
      <c r="AA13">
        <f t="shared" si="0"/>
        <v>1909</v>
      </c>
      <c r="AC13">
        <f t="shared" si="2"/>
        <v>1494</v>
      </c>
      <c r="AD13">
        <f t="shared" si="3"/>
        <v>1553.5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K17">
        <f>SUM(C$17:C17)</f>
        <v>0</v>
      </c>
      <c r="L17">
        <f>SUM(D$17:D17)</f>
        <v>0</v>
      </c>
      <c r="M17">
        <f>SUM(E$17:E17)</f>
        <v>0</v>
      </c>
      <c r="N17">
        <f>SUM(F$17:F17)</f>
        <v>0</v>
      </c>
      <c r="O17">
        <f>SUM(G$17:G17)</f>
        <v>0</v>
      </c>
      <c r="P17">
        <f>SUM(H$17:H17)</f>
        <v>0</v>
      </c>
      <c r="Q17">
        <f>SUM(I$17:I17)</f>
        <v>0</v>
      </c>
      <c r="R17">
        <f t="shared" ref="R17:R28" si="4">MEDIAN(M17:Q17)</f>
        <v>0</v>
      </c>
      <c r="T17" t="s">
        <v>8</v>
      </c>
      <c r="U17">
        <f t="shared" ref="U17:AA28" si="5">K17-$R17</f>
        <v>0</v>
      </c>
      <c r="V17">
        <f t="shared" si="5"/>
        <v>0</v>
      </c>
      <c r="W17">
        <f t="shared" si="5"/>
        <v>0</v>
      </c>
      <c r="X17">
        <f t="shared" si="5"/>
        <v>0</v>
      </c>
      <c r="Y17">
        <f t="shared" si="5"/>
        <v>0</v>
      </c>
      <c r="Z17">
        <f t="shared" si="5"/>
        <v>0</v>
      </c>
      <c r="AA17">
        <f t="shared" si="5"/>
        <v>0</v>
      </c>
    </row>
    <row r="18" spans="2:27">
      <c r="B18" t="s">
        <v>9</v>
      </c>
      <c r="K18">
        <f>SUM(C$17:C18)</f>
        <v>0</v>
      </c>
      <c r="L18">
        <f>SUM(D$17:D18)</f>
        <v>0</v>
      </c>
      <c r="M18">
        <f>SUM(E$17:E18)</f>
        <v>0</v>
      </c>
      <c r="N18">
        <f>SUM(F$17:F18)</f>
        <v>0</v>
      </c>
      <c r="O18">
        <f>SUM(G$17:G18)</f>
        <v>0</v>
      </c>
      <c r="P18">
        <f>SUM(H$17:H18)</f>
        <v>0</v>
      </c>
      <c r="Q18">
        <f>SUM(I$17:I18)</f>
        <v>0</v>
      </c>
      <c r="R18">
        <f t="shared" si="4"/>
        <v>0</v>
      </c>
      <c r="T18" t="s">
        <v>9</v>
      </c>
      <c r="U18">
        <f t="shared" si="5"/>
        <v>0</v>
      </c>
      <c r="V18">
        <f t="shared" si="5"/>
        <v>0</v>
      </c>
      <c r="W18">
        <f t="shared" si="5"/>
        <v>0</v>
      </c>
      <c r="X18">
        <f t="shared" si="5"/>
        <v>0</v>
      </c>
      <c r="Y18">
        <f t="shared" si="5"/>
        <v>0</v>
      </c>
      <c r="Z18">
        <f t="shared" si="5"/>
        <v>0</v>
      </c>
      <c r="AA18">
        <f t="shared" si="5"/>
        <v>0</v>
      </c>
    </row>
    <row r="19" spans="2:27">
      <c r="B19" t="s">
        <v>10</v>
      </c>
      <c r="K19">
        <f>SUM(C$17:C19)</f>
        <v>0</v>
      </c>
      <c r="L19">
        <f>SUM(D$17:D19)</f>
        <v>0</v>
      </c>
      <c r="M19">
        <f>SUM(E$17:E19)</f>
        <v>0</v>
      </c>
      <c r="N19">
        <f>SUM(F$17:F19)</f>
        <v>0</v>
      </c>
      <c r="O19">
        <f>SUM(G$17:G19)</f>
        <v>0</v>
      </c>
      <c r="P19">
        <f>SUM(H$17:H19)</f>
        <v>0</v>
      </c>
      <c r="Q19">
        <f>SUM(I$17:I19)</f>
        <v>0</v>
      </c>
      <c r="R19">
        <f t="shared" si="4"/>
        <v>0</v>
      </c>
      <c r="T19" t="s">
        <v>10</v>
      </c>
      <c r="U19">
        <f t="shared" si="5"/>
        <v>0</v>
      </c>
      <c r="V19">
        <f t="shared" si="5"/>
        <v>0</v>
      </c>
      <c r="W19">
        <f t="shared" si="5"/>
        <v>0</v>
      </c>
      <c r="X19">
        <f t="shared" si="5"/>
        <v>0</v>
      </c>
      <c r="Y19">
        <f t="shared" si="5"/>
        <v>0</v>
      </c>
      <c r="Z19">
        <f t="shared" si="5"/>
        <v>0</v>
      </c>
      <c r="AA19">
        <f t="shared" si="5"/>
        <v>0</v>
      </c>
    </row>
    <row r="20" spans="2:27">
      <c r="B20" t="s">
        <v>11</v>
      </c>
      <c r="K20">
        <f>SUM(C$17:C20)</f>
        <v>0</v>
      </c>
      <c r="L20">
        <f>SUM(D$17:D20)</f>
        <v>0</v>
      </c>
      <c r="M20">
        <f>SUM(E$17:E20)</f>
        <v>0</v>
      </c>
      <c r="N20">
        <f>SUM(F$17:F20)</f>
        <v>0</v>
      </c>
      <c r="O20">
        <f>SUM(G$17:G20)</f>
        <v>0</v>
      </c>
      <c r="P20">
        <f>SUM(H$17:H20)</f>
        <v>0</v>
      </c>
      <c r="Q20">
        <f>SUM(I$17:I20)</f>
        <v>0</v>
      </c>
      <c r="R20">
        <f t="shared" si="4"/>
        <v>0</v>
      </c>
      <c r="T20" t="s">
        <v>11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  <c r="Y20">
        <f t="shared" si="5"/>
        <v>0</v>
      </c>
      <c r="Z20">
        <f t="shared" si="5"/>
        <v>0</v>
      </c>
      <c r="AA20">
        <f t="shared" si="5"/>
        <v>0</v>
      </c>
    </row>
    <row r="21" spans="2:27">
      <c r="B21" t="s">
        <v>12</v>
      </c>
      <c r="K21">
        <f>SUM(C$17:C21)</f>
        <v>0</v>
      </c>
      <c r="L21">
        <f>SUM(D$17:D21)</f>
        <v>0</v>
      </c>
      <c r="M21">
        <f>SUM(E$17:E21)</f>
        <v>0</v>
      </c>
      <c r="N21">
        <f>SUM(F$17:F21)</f>
        <v>0</v>
      </c>
      <c r="O21">
        <f>SUM(G$17:G21)</f>
        <v>0</v>
      </c>
      <c r="P21">
        <f>SUM(H$17:H21)</f>
        <v>0</v>
      </c>
      <c r="Q21">
        <f>SUM(I$17:I21)</f>
        <v>0</v>
      </c>
      <c r="R21">
        <f t="shared" si="4"/>
        <v>0</v>
      </c>
      <c r="T21" t="s">
        <v>12</v>
      </c>
      <c r="U21">
        <f t="shared" si="5"/>
        <v>0</v>
      </c>
      <c r="V21">
        <f t="shared" si="5"/>
        <v>0</v>
      </c>
      <c r="W21">
        <f t="shared" si="5"/>
        <v>0</v>
      </c>
      <c r="X21">
        <f t="shared" si="5"/>
        <v>0</v>
      </c>
      <c r="Y21">
        <f t="shared" si="5"/>
        <v>0</v>
      </c>
      <c r="Z21">
        <f t="shared" si="5"/>
        <v>0</v>
      </c>
      <c r="AA21">
        <f t="shared" si="5"/>
        <v>0</v>
      </c>
    </row>
    <row r="22" spans="2:27">
      <c r="B22" t="s">
        <v>13</v>
      </c>
      <c r="L22">
        <f>SUM(D$17:D22)</f>
        <v>0</v>
      </c>
      <c r="M22">
        <f>SUM(E$17:E22)</f>
        <v>0</v>
      </c>
      <c r="N22">
        <f>SUM(F$17:F22)</f>
        <v>0</v>
      </c>
      <c r="O22">
        <f>SUM(G$17:G22)</f>
        <v>0</v>
      </c>
      <c r="P22">
        <f>SUM(H$17:H22)</f>
        <v>0</v>
      </c>
      <c r="Q22">
        <f>SUM(I$17:I22)</f>
        <v>0</v>
      </c>
      <c r="R22">
        <f t="shared" si="4"/>
        <v>0</v>
      </c>
      <c r="T22" t="s">
        <v>13</v>
      </c>
      <c r="V22">
        <f t="shared" si="5"/>
        <v>0</v>
      </c>
      <c r="W22">
        <f t="shared" si="5"/>
        <v>0</v>
      </c>
      <c r="X22">
        <f t="shared" si="5"/>
        <v>0</v>
      </c>
      <c r="Y22">
        <f t="shared" si="5"/>
        <v>0</v>
      </c>
      <c r="Z22">
        <f t="shared" si="5"/>
        <v>0</v>
      </c>
      <c r="AA22">
        <f t="shared" si="5"/>
        <v>0</v>
      </c>
    </row>
    <row r="23" spans="2:27">
      <c r="B23" t="s">
        <v>14</v>
      </c>
      <c r="L23">
        <f>SUM(D$17:D23)</f>
        <v>0</v>
      </c>
      <c r="M23">
        <f>SUM(E$17:E23)</f>
        <v>0</v>
      </c>
      <c r="N23">
        <f>SUM(F$17:F23)</f>
        <v>0</v>
      </c>
      <c r="O23">
        <f>SUM(G$17:G23)</f>
        <v>0</v>
      </c>
      <c r="P23">
        <f>SUM(H$17:H23)</f>
        <v>0</v>
      </c>
      <c r="Q23">
        <f>SUM(I$17:I23)</f>
        <v>0</v>
      </c>
      <c r="R23">
        <f t="shared" si="4"/>
        <v>0</v>
      </c>
      <c r="T23" t="s">
        <v>14</v>
      </c>
      <c r="V23">
        <f t="shared" si="5"/>
        <v>0</v>
      </c>
      <c r="W23">
        <f t="shared" si="5"/>
        <v>0</v>
      </c>
      <c r="X23">
        <f t="shared" si="5"/>
        <v>0</v>
      </c>
      <c r="Y23">
        <f t="shared" si="5"/>
        <v>0</v>
      </c>
      <c r="Z23">
        <f t="shared" si="5"/>
        <v>0</v>
      </c>
      <c r="AA23">
        <f t="shared" si="5"/>
        <v>0</v>
      </c>
    </row>
    <row r="24" spans="2:27">
      <c r="B24" t="s">
        <v>15</v>
      </c>
      <c r="L24">
        <f>SUM(D$17:D24)</f>
        <v>0</v>
      </c>
      <c r="M24">
        <f>SUM(E$17:E24)</f>
        <v>0</v>
      </c>
      <c r="N24">
        <f>SUM(F$17:F24)</f>
        <v>0</v>
      </c>
      <c r="O24">
        <f>SUM(G$17:G24)</f>
        <v>0</v>
      </c>
      <c r="P24">
        <f>SUM(H$17:H24)</f>
        <v>0</v>
      </c>
      <c r="Q24">
        <f>SUM(I$17:I24)</f>
        <v>0</v>
      </c>
      <c r="R24">
        <f t="shared" si="4"/>
        <v>0</v>
      </c>
      <c r="T24" t="s">
        <v>15</v>
      </c>
      <c r="V24">
        <f t="shared" si="5"/>
        <v>0</v>
      </c>
      <c r="W24">
        <f t="shared" si="5"/>
        <v>0</v>
      </c>
      <c r="X24">
        <f t="shared" si="5"/>
        <v>0</v>
      </c>
      <c r="Y24">
        <f t="shared" si="5"/>
        <v>0</v>
      </c>
      <c r="Z24">
        <f t="shared" si="5"/>
        <v>0</v>
      </c>
      <c r="AA24">
        <f t="shared" si="5"/>
        <v>0</v>
      </c>
    </row>
    <row r="25" spans="2:27">
      <c r="B25" t="s">
        <v>16</v>
      </c>
      <c r="L25">
        <f>SUM(D$17:D25)</f>
        <v>0</v>
      </c>
      <c r="M25">
        <f>SUM(E$17:E25)</f>
        <v>0</v>
      </c>
      <c r="N25">
        <f>SUM(F$17:F25)</f>
        <v>0</v>
      </c>
      <c r="O25">
        <f>SUM(G$17:G25)</f>
        <v>0</v>
      </c>
      <c r="P25">
        <f>SUM(H$17:H25)</f>
        <v>0</v>
      </c>
      <c r="Q25">
        <f>SUM(I$17:I25)</f>
        <v>0</v>
      </c>
      <c r="R25">
        <f t="shared" si="4"/>
        <v>0</v>
      </c>
      <c r="T25" t="s">
        <v>16</v>
      </c>
      <c r="V25">
        <f t="shared" si="5"/>
        <v>0</v>
      </c>
      <c r="W25">
        <f t="shared" si="5"/>
        <v>0</v>
      </c>
      <c r="X25">
        <f t="shared" si="5"/>
        <v>0</v>
      </c>
      <c r="Y25">
        <f t="shared" si="5"/>
        <v>0</v>
      </c>
      <c r="Z25">
        <f t="shared" si="5"/>
        <v>0</v>
      </c>
      <c r="AA25">
        <f t="shared" si="5"/>
        <v>0</v>
      </c>
    </row>
    <row r="26" spans="2:27">
      <c r="B26" t="s">
        <v>17</v>
      </c>
      <c r="L26">
        <f>SUM(D$17:D26)</f>
        <v>0</v>
      </c>
      <c r="M26">
        <f>SUM(E$17:E26)</f>
        <v>0</v>
      </c>
      <c r="N26">
        <f>SUM(F$17:F26)</f>
        <v>0</v>
      </c>
      <c r="O26">
        <f>SUM(G$17:G26)</f>
        <v>0</v>
      </c>
      <c r="P26">
        <f>SUM(H$17:H26)</f>
        <v>0</v>
      </c>
      <c r="Q26">
        <f>SUM(I$17:I26)</f>
        <v>0</v>
      </c>
      <c r="R26">
        <f t="shared" si="4"/>
        <v>0</v>
      </c>
      <c r="T26" t="s">
        <v>17</v>
      </c>
      <c r="V26">
        <f t="shared" si="5"/>
        <v>0</v>
      </c>
      <c r="W26">
        <f t="shared" si="5"/>
        <v>0</v>
      </c>
      <c r="X26">
        <f t="shared" si="5"/>
        <v>0</v>
      </c>
      <c r="Y26">
        <f t="shared" si="5"/>
        <v>0</v>
      </c>
      <c r="Z26">
        <f t="shared" si="5"/>
        <v>0</v>
      </c>
      <c r="AA26">
        <f t="shared" si="5"/>
        <v>0</v>
      </c>
    </row>
    <row r="27" spans="2:27">
      <c r="B27" t="s">
        <v>18</v>
      </c>
      <c r="L27">
        <f>SUM(D$17:D27)</f>
        <v>0</v>
      </c>
      <c r="M27">
        <f>SUM(E$17:E27)</f>
        <v>0</v>
      </c>
      <c r="N27">
        <f>SUM(F$17:F27)</f>
        <v>0</v>
      </c>
      <c r="O27">
        <f>SUM(G$17:G27)</f>
        <v>0</v>
      </c>
      <c r="P27">
        <f>SUM(H$17:H27)</f>
        <v>0</v>
      </c>
      <c r="Q27">
        <f>SUM(I$17:I27)</f>
        <v>0</v>
      </c>
      <c r="R27">
        <f t="shared" si="4"/>
        <v>0</v>
      </c>
      <c r="T27" t="s">
        <v>18</v>
      </c>
      <c r="V27">
        <f t="shared" si="5"/>
        <v>0</v>
      </c>
      <c r="W27">
        <f t="shared" si="5"/>
        <v>0</v>
      </c>
      <c r="X27">
        <f t="shared" si="5"/>
        <v>0</v>
      </c>
      <c r="Y27">
        <f t="shared" si="5"/>
        <v>0</v>
      </c>
      <c r="Z27">
        <f t="shared" si="5"/>
        <v>0</v>
      </c>
      <c r="AA27">
        <f t="shared" si="5"/>
        <v>0</v>
      </c>
    </row>
    <row r="28" spans="2:27">
      <c r="B28" t="s">
        <v>19</v>
      </c>
      <c r="L28">
        <f>SUM(D$17:D28)</f>
        <v>0</v>
      </c>
      <c r="M28">
        <f>SUM(E$17:E28)</f>
        <v>0</v>
      </c>
      <c r="N28">
        <f>SUM(F$17:F28)</f>
        <v>0</v>
      </c>
      <c r="O28">
        <f>SUM(G$17:G28)</f>
        <v>0</v>
      </c>
      <c r="P28">
        <f>SUM(H$17:H28)</f>
        <v>0</v>
      </c>
      <c r="Q28">
        <f>SUM(I$17:I28)</f>
        <v>0</v>
      </c>
      <c r="R28">
        <f t="shared" si="4"/>
        <v>0</v>
      </c>
      <c r="T28" t="s">
        <v>19</v>
      </c>
      <c r="V28">
        <f t="shared" si="5"/>
        <v>0</v>
      </c>
      <c r="W28">
        <f t="shared" si="5"/>
        <v>0</v>
      </c>
      <c r="X28">
        <f t="shared" si="5"/>
        <v>0</v>
      </c>
      <c r="Y28">
        <f t="shared" si="5"/>
        <v>0</v>
      </c>
      <c r="Z28">
        <f t="shared" si="5"/>
        <v>0</v>
      </c>
      <c r="AA28">
        <f t="shared" si="5"/>
        <v>0</v>
      </c>
    </row>
    <row r="31" spans="2:27">
      <c r="B31" s="3" t="s">
        <v>162</v>
      </c>
    </row>
    <row r="32" spans="2:27">
      <c r="B32" s="3" t="s">
        <v>163</v>
      </c>
    </row>
  </sheetData>
  <hyperlinks>
    <hyperlink ref="A1" location="home!A1" display="home" xr:uid="{8383B1C4-10A3-4722-B80E-AC58DE82CF47}"/>
    <hyperlink ref="B31" r:id="rId1" xr:uid="{75CBDB64-E7E1-4907-985F-16E3745035D0}"/>
    <hyperlink ref="B32" r:id="rId2" xr:uid="{E81574CE-BDFC-4CBF-8CCA-D1BB262FE95F}"/>
  </hyperlink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198A-2EAA-4F22-87B0-FEBC4E47AB52}">
  <dimension ref="A1:AA33"/>
  <sheetViews>
    <sheetView zoomScaleNormal="100" workbookViewId="0">
      <selection activeCell="B34" sqref="B34"/>
    </sheetView>
  </sheetViews>
  <sheetFormatPr baseColWidth="10" defaultRowHeight="15"/>
  <sheetData>
    <row r="1" spans="1:27">
      <c r="A1" s="3" t="s">
        <v>54</v>
      </c>
      <c r="B1" t="s">
        <v>21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Z1" t="s">
        <v>7</v>
      </c>
      <c r="AA1" t="s">
        <v>134</v>
      </c>
    </row>
    <row r="2" spans="1:27">
      <c r="B2" t="s">
        <v>8</v>
      </c>
      <c r="C2">
        <v>5085</v>
      </c>
      <c r="D2">
        <v>4856</v>
      </c>
      <c r="E2">
        <v>5410</v>
      </c>
      <c r="F2">
        <v>5437</v>
      </c>
      <c r="G2">
        <v>5491</v>
      </c>
      <c r="H2">
        <v>5614</v>
      </c>
      <c r="J2">
        <f>SUM(C$2:C2)</f>
        <v>5085</v>
      </c>
      <c r="K2">
        <f>SUM(D$2:D2)</f>
        <v>4856</v>
      </c>
      <c r="L2">
        <f>SUM(E$2:E2)</f>
        <v>5410</v>
      </c>
      <c r="M2">
        <f>SUM(F$2:F2)</f>
        <v>5437</v>
      </c>
      <c r="N2">
        <f>SUM(G$2:G2)</f>
        <v>5491</v>
      </c>
      <c r="O2">
        <f>SUM(H$2:H2)</f>
        <v>5614</v>
      </c>
      <c r="P2">
        <f>MEDIAN(K2:O2)</f>
        <v>5437</v>
      </c>
      <c r="R2" t="s">
        <v>8</v>
      </c>
      <c r="S2">
        <f t="shared" ref="S2:X13" si="0">J2-$P2</f>
        <v>-352</v>
      </c>
      <c r="T2">
        <f t="shared" si="0"/>
        <v>-581</v>
      </c>
      <c r="U2">
        <f t="shared" si="0"/>
        <v>-27</v>
      </c>
      <c r="V2">
        <f t="shared" si="0"/>
        <v>0</v>
      </c>
      <c r="W2">
        <f t="shared" si="0"/>
        <v>54</v>
      </c>
      <c r="X2">
        <f t="shared" si="0"/>
        <v>177</v>
      </c>
      <c r="Z2">
        <f>MEDIAN($D2:$H2)</f>
        <v>5437</v>
      </c>
      <c r="AA2">
        <f>MEDIAN(E2:H2)</f>
        <v>5464</v>
      </c>
    </row>
    <row r="3" spans="1:27">
      <c r="B3" t="s">
        <v>9</v>
      </c>
      <c r="C3">
        <v>4398</v>
      </c>
      <c r="D3">
        <v>4651</v>
      </c>
      <c r="E3">
        <v>4630</v>
      </c>
      <c r="F3">
        <v>4690</v>
      </c>
      <c r="G3">
        <v>4655</v>
      </c>
      <c r="H3">
        <v>4850</v>
      </c>
      <c r="J3">
        <f>SUM(C$2:C3)</f>
        <v>9483</v>
      </c>
      <c r="K3">
        <f>SUM(D$2:D3)</f>
        <v>9507</v>
      </c>
      <c r="L3">
        <f>SUM(E$2:E3)</f>
        <v>10040</v>
      </c>
      <c r="M3">
        <f>SUM(F$2:F3)</f>
        <v>10127</v>
      </c>
      <c r="N3">
        <f>SUM(G$2:G3)</f>
        <v>10146</v>
      </c>
      <c r="O3">
        <f>SUM(H$2:H3)</f>
        <v>10464</v>
      </c>
      <c r="P3">
        <f t="shared" ref="P3:P13" si="1">MEDIAN(K3:O3)</f>
        <v>10127</v>
      </c>
      <c r="R3" t="s">
        <v>9</v>
      </c>
      <c r="S3">
        <f t="shared" si="0"/>
        <v>-644</v>
      </c>
      <c r="T3">
        <f t="shared" si="0"/>
        <v>-620</v>
      </c>
      <c r="U3">
        <f t="shared" si="0"/>
        <v>-87</v>
      </c>
      <c r="V3">
        <f t="shared" si="0"/>
        <v>0</v>
      </c>
      <c r="W3">
        <f t="shared" si="0"/>
        <v>19</v>
      </c>
      <c r="X3">
        <f t="shared" si="0"/>
        <v>337</v>
      </c>
      <c r="Z3">
        <f t="shared" ref="Z3:Z13" si="2">MEDIAN($D3:$H3)</f>
        <v>4655</v>
      </c>
      <c r="AA3">
        <f t="shared" ref="AA3:AA13" si="3">MEDIAN(E3:H3)</f>
        <v>4672.5</v>
      </c>
    </row>
    <row r="4" spans="1:27">
      <c r="B4" t="s">
        <v>10</v>
      </c>
      <c r="C4">
        <v>5009</v>
      </c>
      <c r="D4">
        <v>5030</v>
      </c>
      <c r="E4">
        <v>4772</v>
      </c>
      <c r="F4">
        <v>4994</v>
      </c>
      <c r="G4">
        <v>5185</v>
      </c>
      <c r="H4">
        <v>5244</v>
      </c>
      <c r="J4">
        <f>SUM(C$2:C4)</f>
        <v>14492</v>
      </c>
      <c r="K4">
        <f>SUM(D$2:D4)</f>
        <v>14537</v>
      </c>
      <c r="L4">
        <f>SUM(E$2:E4)</f>
        <v>14812</v>
      </c>
      <c r="M4">
        <f>SUM(F$2:F4)</f>
        <v>15121</v>
      </c>
      <c r="N4">
        <f>SUM(G$2:G4)</f>
        <v>15331</v>
      </c>
      <c r="O4">
        <f>SUM(H$2:H4)</f>
        <v>15708</v>
      </c>
      <c r="P4">
        <f t="shared" si="1"/>
        <v>15121</v>
      </c>
      <c r="R4" t="s">
        <v>10</v>
      </c>
      <c r="S4">
        <f t="shared" si="0"/>
        <v>-629</v>
      </c>
      <c r="T4">
        <f t="shared" si="0"/>
        <v>-584</v>
      </c>
      <c r="U4">
        <f t="shared" si="0"/>
        <v>-309</v>
      </c>
      <c r="V4">
        <f t="shared" si="0"/>
        <v>0</v>
      </c>
      <c r="W4">
        <f t="shared" si="0"/>
        <v>210</v>
      </c>
      <c r="X4">
        <f t="shared" si="0"/>
        <v>587</v>
      </c>
      <c r="Z4">
        <f t="shared" si="2"/>
        <v>5030</v>
      </c>
      <c r="AA4">
        <f t="shared" si="3"/>
        <v>5089.5</v>
      </c>
    </row>
    <row r="5" spans="1:27">
      <c r="B5" t="s">
        <v>11</v>
      </c>
      <c r="C5">
        <v>4612</v>
      </c>
      <c r="D5">
        <v>4826</v>
      </c>
      <c r="E5">
        <v>4712</v>
      </c>
      <c r="F5">
        <v>4911</v>
      </c>
      <c r="G5">
        <v>4943</v>
      </c>
      <c r="H5">
        <v>4962</v>
      </c>
      <c r="J5">
        <f>SUM(C$2:C5)</f>
        <v>19104</v>
      </c>
      <c r="K5">
        <f>SUM(D$2:D5)</f>
        <v>19363</v>
      </c>
      <c r="L5">
        <f>SUM(E$2:E5)</f>
        <v>19524</v>
      </c>
      <c r="M5">
        <f>SUM(F$2:F5)</f>
        <v>20032</v>
      </c>
      <c r="N5">
        <f>SUM(G$2:G5)</f>
        <v>20274</v>
      </c>
      <c r="O5">
        <f>SUM(H$2:H5)</f>
        <v>20670</v>
      </c>
      <c r="P5">
        <f t="shared" si="1"/>
        <v>20032</v>
      </c>
      <c r="R5" t="s">
        <v>11</v>
      </c>
      <c r="S5">
        <f t="shared" si="0"/>
        <v>-928</v>
      </c>
      <c r="T5">
        <f t="shared" si="0"/>
        <v>-669</v>
      </c>
      <c r="U5">
        <f t="shared" si="0"/>
        <v>-508</v>
      </c>
      <c r="V5">
        <f t="shared" si="0"/>
        <v>0</v>
      </c>
      <c r="W5">
        <f t="shared" si="0"/>
        <v>242</v>
      </c>
      <c r="X5">
        <f t="shared" si="0"/>
        <v>638</v>
      </c>
      <c r="Z5">
        <f t="shared" si="2"/>
        <v>4911</v>
      </c>
      <c r="AA5">
        <f t="shared" si="3"/>
        <v>4927</v>
      </c>
    </row>
    <row r="6" spans="1:27">
      <c r="B6" t="s">
        <v>12</v>
      </c>
      <c r="C6">
        <v>4801</v>
      </c>
      <c r="D6">
        <v>4759</v>
      </c>
      <c r="E6">
        <v>4973</v>
      </c>
      <c r="F6">
        <v>5221</v>
      </c>
      <c r="G6">
        <v>5453</v>
      </c>
      <c r="H6">
        <v>5621</v>
      </c>
      <c r="J6">
        <f>SUM(C$2:C6)</f>
        <v>23905</v>
      </c>
      <c r="K6">
        <f>SUM(D$2:D6)</f>
        <v>24122</v>
      </c>
      <c r="L6">
        <f>SUM(E$2:E6)</f>
        <v>24497</v>
      </c>
      <c r="M6">
        <f>SUM(F$2:F6)</f>
        <v>25253</v>
      </c>
      <c r="N6">
        <f>SUM(G$2:G6)</f>
        <v>25727</v>
      </c>
      <c r="O6">
        <f>SUM(H$2:H6)</f>
        <v>26291</v>
      </c>
      <c r="P6">
        <f t="shared" si="1"/>
        <v>25253</v>
      </c>
      <c r="R6" t="s">
        <v>12</v>
      </c>
      <c r="S6">
        <f t="shared" si="0"/>
        <v>-1348</v>
      </c>
      <c r="T6">
        <f t="shared" si="0"/>
        <v>-1131</v>
      </c>
      <c r="U6">
        <f t="shared" si="0"/>
        <v>-756</v>
      </c>
      <c r="V6">
        <f t="shared" si="0"/>
        <v>0</v>
      </c>
      <c r="W6">
        <f t="shared" si="0"/>
        <v>474</v>
      </c>
      <c r="X6">
        <f t="shared" si="0"/>
        <v>1038</v>
      </c>
      <c r="Z6">
        <f t="shared" si="2"/>
        <v>5221</v>
      </c>
      <c r="AA6">
        <f t="shared" si="3"/>
        <v>5337</v>
      </c>
    </row>
    <row r="7" spans="1:27">
      <c r="B7" t="s">
        <v>13</v>
      </c>
      <c r="C7">
        <v>4992</v>
      </c>
      <c r="D7">
        <v>5036</v>
      </c>
      <c r="E7">
        <v>5225</v>
      </c>
      <c r="F7">
        <v>5141</v>
      </c>
      <c r="G7">
        <v>5353</v>
      </c>
      <c r="H7">
        <v>5562</v>
      </c>
      <c r="J7">
        <f>SUM(C$2:C7)</f>
        <v>28897</v>
      </c>
      <c r="K7">
        <f>SUM(D$2:D7)</f>
        <v>29158</v>
      </c>
      <c r="L7">
        <f>SUM(E$2:E7)</f>
        <v>29722</v>
      </c>
      <c r="M7">
        <f>SUM(F$2:F7)</f>
        <v>30394</v>
      </c>
      <c r="N7">
        <f>SUM(G$2:G7)</f>
        <v>31080</v>
      </c>
      <c r="O7">
        <f>SUM(H$2:H7)</f>
        <v>31853</v>
      </c>
      <c r="P7">
        <f t="shared" si="1"/>
        <v>30394</v>
      </c>
      <c r="R7" t="s">
        <v>13</v>
      </c>
      <c r="S7">
        <f t="shared" si="0"/>
        <v>-1497</v>
      </c>
      <c r="T7">
        <f t="shared" si="0"/>
        <v>-1236</v>
      </c>
      <c r="U7">
        <f t="shared" si="0"/>
        <v>-672</v>
      </c>
      <c r="V7">
        <f t="shared" si="0"/>
        <v>0</v>
      </c>
      <c r="W7">
        <f t="shared" si="0"/>
        <v>686</v>
      </c>
      <c r="X7">
        <f t="shared" si="0"/>
        <v>1459</v>
      </c>
      <c r="Z7">
        <f t="shared" si="2"/>
        <v>5225</v>
      </c>
      <c r="AA7">
        <f t="shared" si="3"/>
        <v>5289</v>
      </c>
    </row>
    <row r="8" spans="1:27">
      <c r="B8" t="s">
        <v>14</v>
      </c>
      <c r="C8">
        <v>5051</v>
      </c>
      <c r="D8">
        <v>5114</v>
      </c>
      <c r="E8">
        <v>5542</v>
      </c>
      <c r="F8">
        <v>5854</v>
      </c>
      <c r="G8">
        <v>5755</v>
      </c>
      <c r="H8">
        <v>5907</v>
      </c>
      <c r="J8">
        <f>SUM(C$2:C8)</f>
        <v>33948</v>
      </c>
      <c r="K8">
        <f>SUM(D$2:D8)</f>
        <v>34272</v>
      </c>
      <c r="L8">
        <f>SUM(E$2:E8)</f>
        <v>35264</v>
      </c>
      <c r="M8">
        <f>SUM(F$2:F8)</f>
        <v>36248</v>
      </c>
      <c r="N8">
        <f>SUM(G$2:G8)</f>
        <v>36835</v>
      </c>
      <c r="O8">
        <f>SUM(H$2:H8)</f>
        <v>37760</v>
      </c>
      <c r="P8">
        <f t="shared" si="1"/>
        <v>36248</v>
      </c>
      <c r="R8" t="s">
        <v>14</v>
      </c>
      <c r="S8">
        <f t="shared" si="0"/>
        <v>-2300</v>
      </c>
      <c r="T8">
        <f t="shared" si="0"/>
        <v>-1976</v>
      </c>
      <c r="U8">
        <f t="shared" si="0"/>
        <v>-984</v>
      </c>
      <c r="V8">
        <f t="shared" si="0"/>
        <v>0</v>
      </c>
      <c r="W8">
        <f t="shared" si="0"/>
        <v>587</v>
      </c>
      <c r="X8">
        <f t="shared" si="0"/>
        <v>1512</v>
      </c>
      <c r="Z8">
        <f t="shared" si="2"/>
        <v>5755</v>
      </c>
      <c r="AA8">
        <f t="shared" si="3"/>
        <v>5804.5</v>
      </c>
    </row>
    <row r="9" spans="1:27">
      <c r="B9" t="s">
        <v>15</v>
      </c>
      <c r="C9">
        <v>4843</v>
      </c>
      <c r="D9">
        <v>5028</v>
      </c>
      <c r="E9">
        <v>5092</v>
      </c>
      <c r="F9">
        <v>5590</v>
      </c>
      <c r="G9">
        <v>5651</v>
      </c>
      <c r="H9">
        <v>5695</v>
      </c>
      <c r="J9">
        <f>SUM(C$2:C9)</f>
        <v>38791</v>
      </c>
      <c r="K9">
        <f>SUM(D$2:D9)</f>
        <v>39300</v>
      </c>
      <c r="L9">
        <f>SUM(E$2:E9)</f>
        <v>40356</v>
      </c>
      <c r="M9">
        <f>SUM(F$2:F9)</f>
        <v>41838</v>
      </c>
      <c r="N9">
        <f>SUM(G$2:G9)</f>
        <v>42486</v>
      </c>
      <c r="O9">
        <f>SUM(H$2:H9)</f>
        <v>43455</v>
      </c>
      <c r="P9">
        <f t="shared" si="1"/>
        <v>41838</v>
      </c>
      <c r="R9" t="s">
        <v>15</v>
      </c>
      <c r="S9">
        <f t="shared" si="0"/>
        <v>-3047</v>
      </c>
      <c r="T9">
        <f t="shared" si="0"/>
        <v>-2538</v>
      </c>
      <c r="U9">
        <f t="shared" si="0"/>
        <v>-1482</v>
      </c>
      <c r="V9">
        <f t="shared" si="0"/>
        <v>0</v>
      </c>
      <c r="W9">
        <f t="shared" si="0"/>
        <v>648</v>
      </c>
      <c r="X9">
        <f t="shared" si="0"/>
        <v>1617</v>
      </c>
      <c r="Z9">
        <f t="shared" si="2"/>
        <v>5590</v>
      </c>
      <c r="AA9">
        <f t="shared" si="3"/>
        <v>5620.5</v>
      </c>
    </row>
    <row r="10" spans="1:27">
      <c r="B10" t="s">
        <v>16</v>
      </c>
      <c r="C10">
        <v>4886</v>
      </c>
      <c r="D10">
        <v>5100</v>
      </c>
      <c r="E10">
        <v>5102</v>
      </c>
      <c r="F10">
        <v>5279</v>
      </c>
      <c r="G10">
        <v>5181</v>
      </c>
      <c r="H10">
        <v>5543</v>
      </c>
      <c r="J10">
        <f>SUM(C$2:C10)</f>
        <v>43677</v>
      </c>
      <c r="K10">
        <f>SUM(D$2:D10)</f>
        <v>44400</v>
      </c>
      <c r="L10">
        <f>SUM(E$2:E10)</f>
        <v>45458</v>
      </c>
      <c r="M10">
        <f>SUM(F$2:F10)</f>
        <v>47117</v>
      </c>
      <c r="N10">
        <f>SUM(G$2:G10)</f>
        <v>47667</v>
      </c>
      <c r="O10">
        <f>SUM(H$2:H10)</f>
        <v>48998</v>
      </c>
      <c r="P10">
        <f t="shared" si="1"/>
        <v>47117</v>
      </c>
      <c r="R10" t="s">
        <v>16</v>
      </c>
      <c r="S10">
        <f t="shared" si="0"/>
        <v>-3440</v>
      </c>
      <c r="T10">
        <f t="shared" si="0"/>
        <v>-2717</v>
      </c>
      <c r="U10">
        <f t="shared" si="0"/>
        <v>-1659</v>
      </c>
      <c r="V10">
        <f t="shared" si="0"/>
        <v>0</v>
      </c>
      <c r="W10">
        <f t="shared" si="0"/>
        <v>550</v>
      </c>
      <c r="X10">
        <f t="shared" si="0"/>
        <v>1881</v>
      </c>
      <c r="Z10">
        <f t="shared" si="2"/>
        <v>5181</v>
      </c>
      <c r="AA10">
        <f t="shared" si="3"/>
        <v>5230</v>
      </c>
    </row>
    <row r="11" spans="1:27">
      <c r="B11" t="s">
        <v>17</v>
      </c>
      <c r="C11">
        <v>4373</v>
      </c>
      <c r="D11">
        <v>4994</v>
      </c>
      <c r="E11">
        <v>4929</v>
      </c>
      <c r="F11">
        <v>5048</v>
      </c>
      <c r="G11">
        <v>5128</v>
      </c>
      <c r="H11">
        <v>5233</v>
      </c>
      <c r="J11">
        <f>SUM(C$2:C11)</f>
        <v>48050</v>
      </c>
      <c r="K11">
        <f>SUM(D$2:D11)</f>
        <v>49394</v>
      </c>
      <c r="L11">
        <f>SUM(E$2:E11)</f>
        <v>50387</v>
      </c>
      <c r="M11">
        <f>SUM(F$2:F11)</f>
        <v>52165</v>
      </c>
      <c r="N11">
        <f>SUM(G$2:G11)</f>
        <v>52795</v>
      </c>
      <c r="O11">
        <f>SUM(H$2:H11)</f>
        <v>54231</v>
      </c>
      <c r="P11">
        <f t="shared" si="1"/>
        <v>52165</v>
      </c>
      <c r="R11" t="s">
        <v>17</v>
      </c>
      <c r="S11">
        <f t="shared" si="0"/>
        <v>-4115</v>
      </c>
      <c r="T11">
        <f t="shared" si="0"/>
        <v>-2771</v>
      </c>
      <c r="U11">
        <f t="shared" si="0"/>
        <v>-1778</v>
      </c>
      <c r="V11">
        <f t="shared" si="0"/>
        <v>0</v>
      </c>
      <c r="W11">
        <f t="shared" si="0"/>
        <v>630</v>
      </c>
      <c r="X11">
        <f t="shared" si="0"/>
        <v>2066</v>
      </c>
      <c r="Z11">
        <f t="shared" si="2"/>
        <v>5048</v>
      </c>
      <c r="AA11">
        <f t="shared" si="3"/>
        <v>5088</v>
      </c>
    </row>
    <row r="12" spans="1:27">
      <c r="B12" t="s">
        <v>18</v>
      </c>
      <c r="C12">
        <v>4182</v>
      </c>
      <c r="D12">
        <v>4648</v>
      </c>
      <c r="E12">
        <v>4444</v>
      </c>
      <c r="F12">
        <v>4672</v>
      </c>
      <c r="G12">
        <v>4685</v>
      </c>
      <c r="H12">
        <v>4845</v>
      </c>
      <c r="J12">
        <f>SUM(C$2:C12)</f>
        <v>52232</v>
      </c>
      <c r="K12">
        <f>SUM(D$2:D12)</f>
        <v>54042</v>
      </c>
      <c r="L12">
        <f>SUM(E$2:E12)</f>
        <v>54831</v>
      </c>
      <c r="M12">
        <f>SUM(F$2:F12)</f>
        <v>56837</v>
      </c>
      <c r="N12">
        <f>SUM(G$2:G12)</f>
        <v>57480</v>
      </c>
      <c r="O12">
        <f>SUM(H$2:H12)</f>
        <v>59076</v>
      </c>
      <c r="P12">
        <f t="shared" si="1"/>
        <v>56837</v>
      </c>
      <c r="R12" t="s">
        <v>18</v>
      </c>
      <c r="S12">
        <f t="shared" si="0"/>
        <v>-4605</v>
      </c>
      <c r="T12">
        <f t="shared" si="0"/>
        <v>-2795</v>
      </c>
      <c r="U12">
        <f t="shared" si="0"/>
        <v>-2006</v>
      </c>
      <c r="V12">
        <f t="shared" si="0"/>
        <v>0</v>
      </c>
      <c r="W12">
        <f t="shared" si="0"/>
        <v>643</v>
      </c>
      <c r="X12">
        <f t="shared" si="0"/>
        <v>2239</v>
      </c>
      <c r="Z12">
        <f t="shared" si="2"/>
        <v>4672</v>
      </c>
      <c r="AA12">
        <f t="shared" si="3"/>
        <v>4678.5</v>
      </c>
    </row>
    <row r="13" spans="1:27">
      <c r="B13" t="s">
        <v>19</v>
      </c>
      <c r="C13">
        <v>4364</v>
      </c>
      <c r="D13">
        <v>4636</v>
      </c>
      <c r="E13">
        <v>4255</v>
      </c>
      <c r="F13">
        <v>4701</v>
      </c>
      <c r="G13">
        <v>4717</v>
      </c>
      <c r="H13">
        <v>4879</v>
      </c>
      <c r="J13">
        <f>SUM(C$2:C13)</f>
        <v>56596</v>
      </c>
      <c r="K13">
        <f>SUM(D$2:D13)</f>
        <v>58678</v>
      </c>
      <c r="L13">
        <f>SUM(E$2:E13)</f>
        <v>59086</v>
      </c>
      <c r="M13">
        <f>SUM(F$2:F13)</f>
        <v>61538</v>
      </c>
      <c r="N13">
        <f>SUM(G$2:G13)</f>
        <v>62197</v>
      </c>
      <c r="O13">
        <f>SUM(H$2:H13)</f>
        <v>63955</v>
      </c>
      <c r="P13">
        <f t="shared" si="1"/>
        <v>61538</v>
      </c>
      <c r="R13" t="s">
        <v>19</v>
      </c>
      <c r="S13">
        <f t="shared" si="0"/>
        <v>-4942</v>
      </c>
      <c r="T13">
        <f t="shared" si="0"/>
        <v>-2860</v>
      </c>
      <c r="U13">
        <f t="shared" si="0"/>
        <v>-2452</v>
      </c>
      <c r="V13">
        <f t="shared" si="0"/>
        <v>0</v>
      </c>
      <c r="W13">
        <f t="shared" si="0"/>
        <v>659</v>
      </c>
      <c r="X13">
        <f t="shared" si="0"/>
        <v>2417</v>
      </c>
      <c r="Z13">
        <f t="shared" si="2"/>
        <v>4701</v>
      </c>
      <c r="AA13">
        <f t="shared" si="3"/>
        <v>4709</v>
      </c>
    </row>
    <row r="16" spans="1:27">
      <c r="B16" t="s">
        <v>20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>
      <c r="B17" t="s">
        <v>8</v>
      </c>
      <c r="J17">
        <f>SUM(C$17:C17)</f>
        <v>0</v>
      </c>
      <c r="K17">
        <f>SUM(D$17:D17)</f>
        <v>0</v>
      </c>
      <c r="L17">
        <f>SUM(E$17:E17)</f>
        <v>0</v>
      </c>
      <c r="M17">
        <f>SUM(F$17:F17)</f>
        <v>0</v>
      </c>
      <c r="N17">
        <f>SUM(G$17:G17)</f>
        <v>0</v>
      </c>
      <c r="O17">
        <f>SUM(H$17:H17)</f>
        <v>0</v>
      </c>
      <c r="P17">
        <f t="shared" ref="P17:P28" si="4">MEDIAN(K17:O17)</f>
        <v>0</v>
      </c>
      <c r="R17" t="s">
        <v>8</v>
      </c>
      <c r="S17">
        <f t="shared" ref="S17:X28" si="5">J17-$P17</f>
        <v>0</v>
      </c>
      <c r="T17">
        <f t="shared" si="5"/>
        <v>0</v>
      </c>
      <c r="U17">
        <f t="shared" si="5"/>
        <v>0</v>
      </c>
      <c r="V17">
        <f t="shared" si="5"/>
        <v>0</v>
      </c>
      <c r="W17">
        <f t="shared" si="5"/>
        <v>0</v>
      </c>
      <c r="X17">
        <f t="shared" si="5"/>
        <v>0</v>
      </c>
    </row>
    <row r="18" spans="2:24">
      <c r="B18" t="s">
        <v>9</v>
      </c>
      <c r="J18">
        <f>SUM(C$17:C18)</f>
        <v>0</v>
      </c>
      <c r="K18">
        <f>SUM(D$17:D18)</f>
        <v>0</v>
      </c>
      <c r="L18">
        <f>SUM(E$17:E18)</f>
        <v>0</v>
      </c>
      <c r="M18">
        <f>SUM(F$17:F18)</f>
        <v>0</v>
      </c>
      <c r="N18">
        <f>SUM(G$17:G18)</f>
        <v>0</v>
      </c>
      <c r="O18">
        <f>SUM(H$17:H18)</f>
        <v>0</v>
      </c>
      <c r="P18">
        <f t="shared" si="4"/>
        <v>0</v>
      </c>
      <c r="R18" t="s">
        <v>9</v>
      </c>
      <c r="S18">
        <f t="shared" si="5"/>
        <v>0</v>
      </c>
      <c r="T18">
        <f t="shared" si="5"/>
        <v>0</v>
      </c>
      <c r="U18">
        <f t="shared" si="5"/>
        <v>0</v>
      </c>
      <c r="V18">
        <f t="shared" si="5"/>
        <v>0</v>
      </c>
      <c r="W18">
        <f t="shared" si="5"/>
        <v>0</v>
      </c>
      <c r="X18">
        <f t="shared" si="5"/>
        <v>0</v>
      </c>
    </row>
    <row r="19" spans="2:24">
      <c r="B19" t="s">
        <v>10</v>
      </c>
      <c r="J19">
        <f>SUM(C$17:C19)</f>
        <v>0</v>
      </c>
      <c r="K19">
        <f>SUM(D$17:D19)</f>
        <v>0</v>
      </c>
      <c r="L19">
        <f>SUM(E$17:E19)</f>
        <v>0</v>
      </c>
      <c r="M19">
        <f>SUM(F$17:F19)</f>
        <v>0</v>
      </c>
      <c r="N19">
        <f>SUM(G$17:G19)</f>
        <v>0</v>
      </c>
      <c r="O19">
        <f>SUM(H$17:H19)</f>
        <v>0</v>
      </c>
      <c r="P19">
        <f t="shared" si="4"/>
        <v>0</v>
      </c>
      <c r="R19" t="s">
        <v>10</v>
      </c>
      <c r="S19">
        <f t="shared" si="5"/>
        <v>0</v>
      </c>
      <c r="T19">
        <f t="shared" si="5"/>
        <v>0</v>
      </c>
      <c r="U19">
        <f t="shared" si="5"/>
        <v>0</v>
      </c>
      <c r="V19">
        <f t="shared" si="5"/>
        <v>0</v>
      </c>
      <c r="W19">
        <f t="shared" si="5"/>
        <v>0</v>
      </c>
      <c r="X19">
        <f t="shared" si="5"/>
        <v>0</v>
      </c>
    </row>
    <row r="20" spans="2:24">
      <c r="B20" t="s">
        <v>11</v>
      </c>
      <c r="J20">
        <f>SUM(C$17:C20)</f>
        <v>0</v>
      </c>
      <c r="K20">
        <f>SUM(D$17:D20)</f>
        <v>0</v>
      </c>
      <c r="L20">
        <f>SUM(E$17:E20)</f>
        <v>0</v>
      </c>
      <c r="M20">
        <f>SUM(F$17:F20)</f>
        <v>0</v>
      </c>
      <c r="N20">
        <f>SUM(G$17:G20)</f>
        <v>0</v>
      </c>
      <c r="O20">
        <f>SUM(H$17:H20)</f>
        <v>0</v>
      </c>
      <c r="P20">
        <f t="shared" si="4"/>
        <v>0</v>
      </c>
      <c r="R20" t="s">
        <v>11</v>
      </c>
      <c r="S20">
        <f t="shared" si="5"/>
        <v>0</v>
      </c>
      <c r="T20">
        <f t="shared" si="5"/>
        <v>0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</row>
    <row r="21" spans="2:24">
      <c r="B21" t="s">
        <v>12</v>
      </c>
      <c r="J21">
        <f>SUM(C$17:C21)</f>
        <v>0</v>
      </c>
      <c r="K21">
        <f>SUM(D$17:D21)</f>
        <v>0</v>
      </c>
      <c r="L21">
        <f>SUM(E$17:E21)</f>
        <v>0</v>
      </c>
      <c r="M21">
        <f>SUM(F$17:F21)</f>
        <v>0</v>
      </c>
      <c r="N21">
        <f>SUM(G$17:G21)</f>
        <v>0</v>
      </c>
      <c r="O21">
        <f>SUM(H$17:H21)</f>
        <v>0</v>
      </c>
      <c r="P21">
        <f t="shared" si="4"/>
        <v>0</v>
      </c>
      <c r="R21" t="s">
        <v>12</v>
      </c>
      <c r="S21">
        <f t="shared" si="5"/>
        <v>0</v>
      </c>
      <c r="T21">
        <f t="shared" si="5"/>
        <v>0</v>
      </c>
      <c r="U21">
        <f t="shared" si="5"/>
        <v>0</v>
      </c>
      <c r="V21">
        <f t="shared" si="5"/>
        <v>0</v>
      </c>
      <c r="W21">
        <f t="shared" si="5"/>
        <v>0</v>
      </c>
      <c r="X21">
        <f t="shared" si="5"/>
        <v>0</v>
      </c>
    </row>
    <row r="22" spans="2:24">
      <c r="B22" t="s">
        <v>13</v>
      </c>
      <c r="J22">
        <f>SUM(C$17:C22)</f>
        <v>0</v>
      </c>
      <c r="K22">
        <f>SUM(D$17:D22)</f>
        <v>0</v>
      </c>
      <c r="L22">
        <f>SUM(E$17:E22)</f>
        <v>0</v>
      </c>
      <c r="M22">
        <f>SUM(F$17:F22)</f>
        <v>0</v>
      </c>
      <c r="N22">
        <f>SUM(G$17:G22)</f>
        <v>0</v>
      </c>
      <c r="O22">
        <f>SUM(H$17:H22)</f>
        <v>0</v>
      </c>
      <c r="P22">
        <f t="shared" si="4"/>
        <v>0</v>
      </c>
      <c r="R22" t="s">
        <v>13</v>
      </c>
      <c r="S22">
        <f t="shared" si="5"/>
        <v>0</v>
      </c>
      <c r="T22">
        <f t="shared" si="5"/>
        <v>0</v>
      </c>
      <c r="U22">
        <f t="shared" si="5"/>
        <v>0</v>
      </c>
      <c r="V22">
        <f t="shared" si="5"/>
        <v>0</v>
      </c>
      <c r="W22">
        <f t="shared" si="5"/>
        <v>0</v>
      </c>
      <c r="X22">
        <f t="shared" si="5"/>
        <v>0</v>
      </c>
    </row>
    <row r="23" spans="2:24">
      <c r="B23" t="s">
        <v>14</v>
      </c>
      <c r="J23">
        <f>SUM(C$17:C23)</f>
        <v>0</v>
      </c>
      <c r="K23">
        <f>SUM(D$17:D23)</f>
        <v>0</v>
      </c>
      <c r="L23">
        <f>SUM(E$17:E23)</f>
        <v>0</v>
      </c>
      <c r="M23">
        <f>SUM(F$17:F23)</f>
        <v>0</v>
      </c>
      <c r="N23">
        <f>SUM(G$17:G23)</f>
        <v>0</v>
      </c>
      <c r="O23">
        <f>SUM(H$17:H23)</f>
        <v>0</v>
      </c>
      <c r="P23">
        <f t="shared" si="4"/>
        <v>0</v>
      </c>
      <c r="R23" t="s">
        <v>14</v>
      </c>
      <c r="S23">
        <f t="shared" si="5"/>
        <v>0</v>
      </c>
      <c r="T23">
        <f t="shared" si="5"/>
        <v>0</v>
      </c>
      <c r="U23">
        <f t="shared" si="5"/>
        <v>0</v>
      </c>
      <c r="V23">
        <f t="shared" si="5"/>
        <v>0</v>
      </c>
      <c r="W23">
        <f t="shared" si="5"/>
        <v>0</v>
      </c>
      <c r="X23">
        <f t="shared" si="5"/>
        <v>0</v>
      </c>
    </row>
    <row r="24" spans="2:24">
      <c r="B24" t="s">
        <v>15</v>
      </c>
      <c r="J24">
        <f>SUM(C$17:C24)</f>
        <v>0</v>
      </c>
      <c r="K24">
        <f>SUM(D$17:D24)</f>
        <v>0</v>
      </c>
      <c r="L24">
        <f>SUM(E$17:E24)</f>
        <v>0</v>
      </c>
      <c r="M24">
        <f>SUM(F$17:F24)</f>
        <v>0</v>
      </c>
      <c r="N24">
        <f>SUM(G$17:G24)</f>
        <v>0</v>
      </c>
      <c r="O24">
        <f>SUM(H$17:H24)</f>
        <v>0</v>
      </c>
      <c r="P24">
        <f t="shared" si="4"/>
        <v>0</v>
      </c>
      <c r="R24" t="s">
        <v>15</v>
      </c>
      <c r="S24">
        <f t="shared" si="5"/>
        <v>0</v>
      </c>
      <c r="T24">
        <f t="shared" si="5"/>
        <v>0</v>
      </c>
      <c r="U24">
        <f t="shared" si="5"/>
        <v>0</v>
      </c>
      <c r="V24">
        <f t="shared" si="5"/>
        <v>0</v>
      </c>
      <c r="W24">
        <f t="shared" si="5"/>
        <v>0</v>
      </c>
      <c r="X24">
        <f t="shared" si="5"/>
        <v>0</v>
      </c>
    </row>
    <row r="25" spans="2:24">
      <c r="B25" t="s">
        <v>16</v>
      </c>
      <c r="J25">
        <f>SUM(C$17:C25)</f>
        <v>0</v>
      </c>
      <c r="K25">
        <f>SUM(D$17:D25)</f>
        <v>0</v>
      </c>
      <c r="L25">
        <f>SUM(E$17:E25)</f>
        <v>0</v>
      </c>
      <c r="M25">
        <f>SUM(F$17:F25)</f>
        <v>0</v>
      </c>
      <c r="N25">
        <f>SUM(G$17:G25)</f>
        <v>0</v>
      </c>
      <c r="O25">
        <f>SUM(H$17:H25)</f>
        <v>0</v>
      </c>
      <c r="P25">
        <f t="shared" si="4"/>
        <v>0</v>
      </c>
      <c r="R25" t="s">
        <v>16</v>
      </c>
      <c r="S25">
        <f t="shared" si="5"/>
        <v>0</v>
      </c>
      <c r="T25">
        <f t="shared" si="5"/>
        <v>0</v>
      </c>
      <c r="U25">
        <f t="shared" si="5"/>
        <v>0</v>
      </c>
      <c r="V25">
        <f t="shared" si="5"/>
        <v>0</v>
      </c>
      <c r="W25">
        <f t="shared" si="5"/>
        <v>0</v>
      </c>
      <c r="X25">
        <f t="shared" si="5"/>
        <v>0</v>
      </c>
    </row>
    <row r="26" spans="2:24">
      <c r="B26" t="s">
        <v>17</v>
      </c>
      <c r="J26">
        <f>SUM(C$17:C26)</f>
        <v>0</v>
      </c>
      <c r="K26">
        <f>SUM(D$17:D26)</f>
        <v>0</v>
      </c>
      <c r="L26">
        <f>SUM(E$17:E26)</f>
        <v>0</v>
      </c>
      <c r="M26">
        <f>SUM(F$17:F26)</f>
        <v>0</v>
      </c>
      <c r="N26">
        <f>SUM(G$17:G26)</f>
        <v>0</v>
      </c>
      <c r="O26">
        <f>SUM(H$17:H26)</f>
        <v>0</v>
      </c>
      <c r="P26">
        <f t="shared" si="4"/>
        <v>0</v>
      </c>
      <c r="R26" t="s">
        <v>17</v>
      </c>
      <c r="S26">
        <f t="shared" si="5"/>
        <v>0</v>
      </c>
      <c r="T26">
        <f t="shared" si="5"/>
        <v>0</v>
      </c>
      <c r="U26">
        <f t="shared" si="5"/>
        <v>0</v>
      </c>
      <c r="V26">
        <f t="shared" si="5"/>
        <v>0</v>
      </c>
      <c r="W26">
        <f t="shared" si="5"/>
        <v>0</v>
      </c>
      <c r="X26">
        <f t="shared" si="5"/>
        <v>0</v>
      </c>
    </row>
    <row r="27" spans="2:24">
      <c r="B27" t="s">
        <v>18</v>
      </c>
      <c r="J27">
        <f>SUM(C$17:C27)</f>
        <v>0</v>
      </c>
      <c r="K27">
        <f>SUM(D$17:D27)</f>
        <v>0</v>
      </c>
      <c r="L27">
        <f>SUM(E$17:E27)</f>
        <v>0</v>
      </c>
      <c r="M27">
        <f>SUM(F$17:F27)</f>
        <v>0</v>
      </c>
      <c r="N27">
        <f>SUM(G$17:G27)</f>
        <v>0</v>
      </c>
      <c r="O27">
        <f>SUM(H$17:H27)</f>
        <v>0</v>
      </c>
      <c r="P27">
        <f t="shared" si="4"/>
        <v>0</v>
      </c>
      <c r="R27" t="s">
        <v>18</v>
      </c>
      <c r="S27">
        <f t="shared" si="5"/>
        <v>0</v>
      </c>
      <c r="T27">
        <f t="shared" si="5"/>
        <v>0</v>
      </c>
      <c r="U27">
        <f t="shared" si="5"/>
        <v>0</v>
      </c>
      <c r="V27">
        <f t="shared" si="5"/>
        <v>0</v>
      </c>
      <c r="W27">
        <f t="shared" si="5"/>
        <v>0</v>
      </c>
      <c r="X27">
        <f t="shared" si="5"/>
        <v>0</v>
      </c>
    </row>
    <row r="28" spans="2:24">
      <c r="B28" t="s">
        <v>19</v>
      </c>
      <c r="J28">
        <f>SUM(C$17:C28)</f>
        <v>0</v>
      </c>
      <c r="K28">
        <f>SUM(D$17:D28)</f>
        <v>0</v>
      </c>
      <c r="L28">
        <f>SUM(E$17:E28)</f>
        <v>0</v>
      </c>
      <c r="M28">
        <f>SUM(F$17:F28)</f>
        <v>0</v>
      </c>
      <c r="N28">
        <f>SUM(G$17:G28)</f>
        <v>0</v>
      </c>
      <c r="O28">
        <f>SUM(H$17:H28)</f>
        <v>0</v>
      </c>
      <c r="P28">
        <f t="shared" si="4"/>
        <v>0</v>
      </c>
      <c r="R28" t="s">
        <v>19</v>
      </c>
      <c r="S28">
        <f t="shared" si="5"/>
        <v>0</v>
      </c>
      <c r="T28">
        <f t="shared" si="5"/>
        <v>0</v>
      </c>
      <c r="U28">
        <f t="shared" si="5"/>
        <v>0</v>
      </c>
      <c r="V28">
        <f t="shared" si="5"/>
        <v>0</v>
      </c>
      <c r="W28">
        <f t="shared" si="5"/>
        <v>0</v>
      </c>
      <c r="X28">
        <f t="shared" si="5"/>
        <v>0</v>
      </c>
    </row>
    <row r="31" spans="2:24">
      <c r="B31" s="3" t="s">
        <v>153</v>
      </c>
    </row>
    <row r="32" spans="2:24">
      <c r="B32" s="3" t="s">
        <v>99</v>
      </c>
    </row>
    <row r="33" spans="2:2">
      <c r="B33" s="3"/>
    </row>
  </sheetData>
  <hyperlinks>
    <hyperlink ref="A1" location="home!A1" display="home" xr:uid="{42839B4B-9C2C-4ADA-A955-6FB9975E9089}"/>
    <hyperlink ref="B32" r:id="rId1" xr:uid="{46F14E3C-BAC2-4D07-81A3-D0C1B965BD5A}"/>
    <hyperlink ref="B31" r:id="rId2" xr:uid="{24082670-FCC7-4E2B-B800-23A96ADAFF1C}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5836-F58F-4CE7-9FEF-5B2CFD697DBA}">
  <dimension ref="A1:AA32"/>
  <sheetViews>
    <sheetView zoomScaleNormal="100" workbookViewId="0"/>
  </sheetViews>
  <sheetFormatPr baseColWidth="10" defaultRowHeight="15"/>
  <sheetData>
    <row r="1" spans="1:27">
      <c r="A1" s="3" t="s">
        <v>54</v>
      </c>
      <c r="B1" t="s">
        <v>21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J1" t="s">
        <v>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7</v>
      </c>
      <c r="R1" t="s">
        <v>6</v>
      </c>
      <c r="S1" t="s">
        <v>0</v>
      </c>
      <c r="T1" t="s">
        <v>1</v>
      </c>
      <c r="U1" t="s">
        <v>2</v>
      </c>
      <c r="V1" t="s">
        <v>3</v>
      </c>
      <c r="W1" t="s">
        <v>4</v>
      </c>
      <c r="X1" t="s">
        <v>5</v>
      </c>
      <c r="Z1" t="s">
        <v>7</v>
      </c>
      <c r="AA1" t="s">
        <v>134</v>
      </c>
    </row>
    <row r="2" spans="1:27">
      <c r="B2" t="s">
        <v>8</v>
      </c>
      <c r="C2">
        <v>87230</v>
      </c>
      <c r="D2">
        <v>80935</v>
      </c>
      <c r="E2">
        <v>95065</v>
      </c>
      <c r="F2">
        <v>104150</v>
      </c>
      <c r="G2">
        <v>107616</v>
      </c>
      <c r="H2">
        <v>115049</v>
      </c>
      <c r="J2">
        <f>SUM(C$2:C2)</f>
        <v>87230</v>
      </c>
      <c r="K2">
        <f>SUM(D$2:D2)</f>
        <v>80935</v>
      </c>
      <c r="L2">
        <f>SUM(E$2:E2)</f>
        <v>95065</v>
      </c>
      <c r="M2">
        <f>SUM(F$2:F2)</f>
        <v>104150</v>
      </c>
      <c r="N2">
        <f>SUM(G$2:G2)</f>
        <v>107616</v>
      </c>
      <c r="O2">
        <f>SUM(H$2:H2)</f>
        <v>115049</v>
      </c>
      <c r="P2">
        <f>MEDIAN(K2:O2)</f>
        <v>104150</v>
      </c>
      <c r="R2" t="s">
        <v>8</v>
      </c>
      <c r="S2">
        <f t="shared" ref="S2:X13" si="0">J2-$P2</f>
        <v>-16920</v>
      </c>
      <c r="T2">
        <f t="shared" si="0"/>
        <v>-23215</v>
      </c>
      <c r="U2">
        <f t="shared" si="0"/>
        <v>-9085</v>
      </c>
      <c r="V2">
        <f t="shared" si="0"/>
        <v>0</v>
      </c>
      <c r="W2">
        <f t="shared" si="0"/>
        <v>3466</v>
      </c>
      <c r="X2">
        <f t="shared" si="0"/>
        <v>10899</v>
      </c>
      <c r="Z2">
        <f>MEDIAN($D2:$H2)</f>
        <v>104150</v>
      </c>
      <c r="AA2">
        <f>MEDIAN(E2:H2)</f>
        <v>105883</v>
      </c>
    </row>
    <row r="3" spans="1:27">
      <c r="B3" t="s">
        <v>9</v>
      </c>
      <c r="C3">
        <v>79349</v>
      </c>
      <c r="D3">
        <v>77693</v>
      </c>
      <c r="E3">
        <v>83578</v>
      </c>
      <c r="F3">
        <v>85589</v>
      </c>
      <c r="G3">
        <v>90079</v>
      </c>
      <c r="H3">
        <v>95623</v>
      </c>
      <c r="J3">
        <f>SUM(C$2:C3)</f>
        <v>166579</v>
      </c>
      <c r="K3">
        <f>SUM(D$2:D3)</f>
        <v>158628</v>
      </c>
      <c r="L3">
        <f>SUM(E$2:E3)</f>
        <v>178643</v>
      </c>
      <c r="M3">
        <f>SUM(F$2:F3)</f>
        <v>189739</v>
      </c>
      <c r="N3">
        <f>SUM(G$2:G3)</f>
        <v>197695</v>
      </c>
      <c r="O3">
        <f>SUM(H$2:H3)</f>
        <v>210672</v>
      </c>
      <c r="P3">
        <f t="shared" ref="P3:P13" si="1">MEDIAN(K3:O3)</f>
        <v>189739</v>
      </c>
      <c r="R3" t="s">
        <v>9</v>
      </c>
      <c r="S3">
        <f t="shared" si="0"/>
        <v>-23160</v>
      </c>
      <c r="T3">
        <f t="shared" si="0"/>
        <v>-31111</v>
      </c>
      <c r="U3">
        <f t="shared" si="0"/>
        <v>-11096</v>
      </c>
      <c r="V3">
        <f t="shared" si="0"/>
        <v>0</v>
      </c>
      <c r="W3">
        <f t="shared" si="0"/>
        <v>7956</v>
      </c>
      <c r="X3">
        <f t="shared" si="0"/>
        <v>20933</v>
      </c>
      <c r="Z3">
        <f t="shared" ref="Z3:Z13" si="2">MEDIAN($D3:$H3)</f>
        <v>85589</v>
      </c>
      <c r="AA3">
        <f t="shared" ref="AA3:AA13" si="3">MEDIAN(E3:H3)</f>
        <v>87834</v>
      </c>
    </row>
    <row r="4" spans="1:27">
      <c r="B4" t="s">
        <v>10</v>
      </c>
      <c r="C4">
        <v>85349</v>
      </c>
      <c r="D4">
        <v>86398</v>
      </c>
      <c r="E4">
        <v>89664</v>
      </c>
      <c r="F4">
        <v>96717</v>
      </c>
      <c r="G4">
        <v>101348</v>
      </c>
      <c r="H4">
        <v>101779</v>
      </c>
      <c r="J4">
        <f>SUM(C$2:C4)</f>
        <v>251928</v>
      </c>
      <c r="K4">
        <f>SUM(D$2:D4)</f>
        <v>245026</v>
      </c>
      <c r="L4">
        <f>SUM(E$2:E4)</f>
        <v>268307</v>
      </c>
      <c r="M4">
        <f>SUM(F$2:F4)</f>
        <v>286456</v>
      </c>
      <c r="N4">
        <f>SUM(G$2:G4)</f>
        <v>299043</v>
      </c>
      <c r="O4">
        <f>SUM(H$2:H4)</f>
        <v>312451</v>
      </c>
      <c r="P4">
        <f t="shared" si="1"/>
        <v>286456</v>
      </c>
      <c r="R4" t="s">
        <v>10</v>
      </c>
      <c r="S4">
        <f t="shared" si="0"/>
        <v>-34528</v>
      </c>
      <c r="T4">
        <f t="shared" si="0"/>
        <v>-41430</v>
      </c>
      <c r="U4">
        <f t="shared" si="0"/>
        <v>-18149</v>
      </c>
      <c r="V4">
        <f t="shared" si="0"/>
        <v>0</v>
      </c>
      <c r="W4">
        <f t="shared" si="0"/>
        <v>12587</v>
      </c>
      <c r="X4">
        <f t="shared" si="0"/>
        <v>25995</v>
      </c>
      <c r="Z4">
        <f t="shared" si="2"/>
        <v>96717</v>
      </c>
      <c r="AA4">
        <f t="shared" si="3"/>
        <v>99032.5</v>
      </c>
    </row>
    <row r="5" spans="1:27">
      <c r="B5" t="s">
        <v>11</v>
      </c>
      <c r="C5">
        <v>81689</v>
      </c>
      <c r="D5">
        <v>83019</v>
      </c>
      <c r="E5">
        <v>88703</v>
      </c>
      <c r="F5">
        <v>93120</v>
      </c>
      <c r="G5">
        <v>94867</v>
      </c>
      <c r="H5">
        <v>96195</v>
      </c>
      <c r="J5">
        <f>SUM(C$2:C5)</f>
        <v>333617</v>
      </c>
      <c r="K5">
        <f>SUM(D$2:D5)</f>
        <v>328045</v>
      </c>
      <c r="L5">
        <f>SUM(E$2:E5)</f>
        <v>357010</v>
      </c>
      <c r="M5">
        <f>SUM(F$2:F5)</f>
        <v>379576</v>
      </c>
      <c r="N5">
        <f>SUM(G$2:G5)</f>
        <v>393910</v>
      </c>
      <c r="O5">
        <f>SUM(H$2:H5)</f>
        <v>408646</v>
      </c>
      <c r="P5">
        <f t="shared" si="1"/>
        <v>379576</v>
      </c>
      <c r="R5" t="s">
        <v>11</v>
      </c>
      <c r="S5">
        <f t="shared" si="0"/>
        <v>-45959</v>
      </c>
      <c r="T5">
        <f t="shared" si="0"/>
        <v>-51531</v>
      </c>
      <c r="U5">
        <f t="shared" si="0"/>
        <v>-22566</v>
      </c>
      <c r="V5">
        <f t="shared" si="0"/>
        <v>0</v>
      </c>
      <c r="W5">
        <f t="shared" si="0"/>
        <v>14334</v>
      </c>
      <c r="X5">
        <f t="shared" si="0"/>
        <v>29070</v>
      </c>
      <c r="Z5">
        <f t="shared" si="2"/>
        <v>93120</v>
      </c>
      <c r="AA5">
        <f t="shared" si="3"/>
        <v>93993.5</v>
      </c>
    </row>
    <row r="6" spans="1:27">
      <c r="B6" t="s">
        <v>12</v>
      </c>
      <c r="C6">
        <v>82511</v>
      </c>
      <c r="D6">
        <v>88725</v>
      </c>
      <c r="E6">
        <v>93322</v>
      </c>
      <c r="F6">
        <v>105277</v>
      </c>
      <c r="G6">
        <v>104804</v>
      </c>
      <c r="H6">
        <v>106358</v>
      </c>
      <c r="J6">
        <f>SUM(C$2:C6)</f>
        <v>416128</v>
      </c>
      <c r="K6">
        <f>SUM(D$2:D6)</f>
        <v>416770</v>
      </c>
      <c r="L6">
        <f>SUM(E$2:E6)</f>
        <v>450332</v>
      </c>
      <c r="M6">
        <f>SUM(F$2:F6)</f>
        <v>484853</v>
      </c>
      <c r="N6">
        <f>SUM(G$2:G6)</f>
        <v>498714</v>
      </c>
      <c r="O6">
        <f>SUM(H$2:H6)</f>
        <v>515004</v>
      </c>
      <c r="P6">
        <f t="shared" si="1"/>
        <v>484853</v>
      </c>
      <c r="R6" t="s">
        <v>12</v>
      </c>
      <c r="S6">
        <f t="shared" si="0"/>
        <v>-68725</v>
      </c>
      <c r="T6">
        <f t="shared" si="0"/>
        <v>-68083</v>
      </c>
      <c r="U6">
        <f t="shared" si="0"/>
        <v>-34521</v>
      </c>
      <c r="V6">
        <f t="shared" si="0"/>
        <v>0</v>
      </c>
      <c r="W6">
        <f t="shared" si="0"/>
        <v>13861</v>
      </c>
      <c r="X6">
        <f t="shared" si="0"/>
        <v>30151</v>
      </c>
      <c r="Z6">
        <f t="shared" si="2"/>
        <v>104804</v>
      </c>
      <c r="AA6">
        <f t="shared" si="3"/>
        <v>105040.5</v>
      </c>
    </row>
    <row r="7" spans="1:27">
      <c r="B7" t="s">
        <v>13</v>
      </c>
      <c r="C7">
        <v>92594</v>
      </c>
      <c r="D7">
        <v>94513</v>
      </c>
      <c r="E7">
        <v>99396</v>
      </c>
      <c r="F7">
        <v>98085</v>
      </c>
      <c r="G7">
        <v>110453</v>
      </c>
      <c r="H7">
        <v>115893</v>
      </c>
      <c r="J7">
        <f>SUM(C$2:C7)</f>
        <v>508722</v>
      </c>
      <c r="K7">
        <f>SUM(D$2:D7)</f>
        <v>511283</v>
      </c>
      <c r="L7">
        <f>SUM(E$2:E7)</f>
        <v>549728</v>
      </c>
      <c r="M7">
        <f>SUM(F$2:F7)</f>
        <v>582938</v>
      </c>
      <c r="N7">
        <f>SUM(G$2:G7)</f>
        <v>609167</v>
      </c>
      <c r="O7">
        <f>SUM(H$2:H7)</f>
        <v>630897</v>
      </c>
      <c r="P7">
        <f t="shared" si="1"/>
        <v>582938</v>
      </c>
      <c r="R7" t="s">
        <v>13</v>
      </c>
      <c r="S7">
        <f t="shared" si="0"/>
        <v>-74216</v>
      </c>
      <c r="T7">
        <f t="shared" si="0"/>
        <v>-71655</v>
      </c>
      <c r="U7">
        <f t="shared" si="0"/>
        <v>-33210</v>
      </c>
      <c r="V7">
        <f t="shared" si="0"/>
        <v>0</v>
      </c>
      <c r="W7">
        <f t="shared" si="0"/>
        <v>26229</v>
      </c>
      <c r="X7">
        <f t="shared" si="0"/>
        <v>47959</v>
      </c>
      <c r="Z7">
        <f t="shared" si="2"/>
        <v>99396</v>
      </c>
      <c r="AA7">
        <f t="shared" si="3"/>
        <v>104924.5</v>
      </c>
    </row>
    <row r="8" spans="1:27">
      <c r="B8" t="s">
        <v>14</v>
      </c>
      <c r="C8">
        <v>96800</v>
      </c>
      <c r="D8">
        <v>99533</v>
      </c>
      <c r="E8">
        <v>106183</v>
      </c>
      <c r="F8">
        <v>112754</v>
      </c>
      <c r="G8">
        <v>118063</v>
      </c>
      <c r="H8">
        <v>122962</v>
      </c>
      <c r="J8">
        <f>SUM(C$2:C8)</f>
        <v>605522</v>
      </c>
      <c r="K8">
        <f>SUM(D$2:D8)</f>
        <v>610816</v>
      </c>
      <c r="L8">
        <f>SUM(E$2:E8)</f>
        <v>655911</v>
      </c>
      <c r="M8">
        <f>SUM(F$2:F8)</f>
        <v>695692</v>
      </c>
      <c r="N8">
        <f>SUM(G$2:G8)</f>
        <v>727230</v>
      </c>
      <c r="O8">
        <f>SUM(H$2:H8)</f>
        <v>753859</v>
      </c>
      <c r="P8">
        <f t="shared" si="1"/>
        <v>695692</v>
      </c>
      <c r="R8" t="s">
        <v>14</v>
      </c>
      <c r="S8">
        <f t="shared" si="0"/>
        <v>-90170</v>
      </c>
      <c r="T8">
        <f t="shared" si="0"/>
        <v>-84876</v>
      </c>
      <c r="U8">
        <f t="shared" si="0"/>
        <v>-39781</v>
      </c>
      <c r="V8">
        <f t="shared" si="0"/>
        <v>0</v>
      </c>
      <c r="W8">
        <f t="shared" si="0"/>
        <v>31538</v>
      </c>
      <c r="X8">
        <f t="shared" si="0"/>
        <v>58167</v>
      </c>
      <c r="Z8">
        <f t="shared" si="2"/>
        <v>112754</v>
      </c>
      <c r="AA8">
        <f t="shared" si="3"/>
        <v>115408.5</v>
      </c>
    </row>
    <row r="9" spans="1:27">
      <c r="B9" t="s">
        <v>15</v>
      </c>
      <c r="C9">
        <v>96175</v>
      </c>
      <c r="D9">
        <v>100731</v>
      </c>
      <c r="E9">
        <v>100673</v>
      </c>
      <c r="F9">
        <v>109313</v>
      </c>
      <c r="G9">
        <v>116800</v>
      </c>
      <c r="H9">
        <v>122465</v>
      </c>
      <c r="J9">
        <f>SUM(C$2:C9)</f>
        <v>701697</v>
      </c>
      <c r="K9">
        <f>SUM(D$2:D9)</f>
        <v>711547</v>
      </c>
      <c r="L9">
        <f>SUM(E$2:E9)</f>
        <v>756584</v>
      </c>
      <c r="M9">
        <f>SUM(F$2:F9)</f>
        <v>805005</v>
      </c>
      <c r="N9">
        <f>SUM(G$2:G9)</f>
        <v>844030</v>
      </c>
      <c r="O9">
        <f>SUM(H$2:H9)</f>
        <v>876324</v>
      </c>
      <c r="P9">
        <f t="shared" si="1"/>
        <v>805005</v>
      </c>
      <c r="R9" t="s">
        <v>15</v>
      </c>
      <c r="S9">
        <f t="shared" si="0"/>
        <v>-103308</v>
      </c>
      <c r="T9">
        <f t="shared" si="0"/>
        <v>-93458</v>
      </c>
      <c r="U9">
        <f t="shared" si="0"/>
        <v>-48421</v>
      </c>
      <c r="V9">
        <f t="shared" si="0"/>
        <v>0</v>
      </c>
      <c r="W9">
        <f t="shared" si="0"/>
        <v>39025</v>
      </c>
      <c r="X9">
        <f t="shared" si="0"/>
        <v>71319</v>
      </c>
      <c r="Z9">
        <f t="shared" si="2"/>
        <v>109313</v>
      </c>
      <c r="AA9">
        <f t="shared" si="3"/>
        <v>113056.5</v>
      </c>
    </row>
    <row r="10" spans="1:27">
      <c r="B10" t="s">
        <v>16</v>
      </c>
      <c r="C10">
        <v>88728</v>
      </c>
      <c r="D10">
        <v>97667</v>
      </c>
      <c r="E10">
        <v>96217</v>
      </c>
      <c r="F10">
        <v>100126</v>
      </c>
      <c r="G10">
        <v>107184</v>
      </c>
      <c r="H10">
        <v>110881</v>
      </c>
      <c r="J10">
        <f>SUM(C$2:C10)</f>
        <v>790425</v>
      </c>
      <c r="K10">
        <f>SUM(D$2:D10)</f>
        <v>809214</v>
      </c>
      <c r="L10">
        <f>SUM(E$2:E10)</f>
        <v>852801</v>
      </c>
      <c r="M10">
        <f>SUM(F$2:F10)</f>
        <v>905131</v>
      </c>
      <c r="N10">
        <f>SUM(G$2:G10)</f>
        <v>951214</v>
      </c>
      <c r="O10">
        <f>SUM(H$2:H10)</f>
        <v>987205</v>
      </c>
      <c r="P10">
        <f t="shared" si="1"/>
        <v>905131</v>
      </c>
      <c r="R10" t="s">
        <v>16</v>
      </c>
      <c r="S10">
        <f t="shared" si="0"/>
        <v>-114706</v>
      </c>
      <c r="T10">
        <f t="shared" si="0"/>
        <v>-95917</v>
      </c>
      <c r="U10">
        <f t="shared" si="0"/>
        <v>-52330</v>
      </c>
      <c r="V10">
        <f t="shared" si="0"/>
        <v>0</v>
      </c>
      <c r="W10">
        <f t="shared" si="0"/>
        <v>46083</v>
      </c>
      <c r="X10">
        <f t="shared" si="0"/>
        <v>82074</v>
      </c>
      <c r="Z10">
        <f t="shared" si="2"/>
        <v>100126</v>
      </c>
      <c r="AA10">
        <f t="shared" si="3"/>
        <v>103655</v>
      </c>
    </row>
    <row r="11" spans="1:27">
      <c r="B11" t="s">
        <v>17</v>
      </c>
      <c r="C11">
        <v>83474</v>
      </c>
      <c r="D11">
        <v>93684</v>
      </c>
      <c r="E11">
        <v>93609</v>
      </c>
      <c r="F11">
        <v>98458</v>
      </c>
      <c r="G11">
        <v>107915</v>
      </c>
      <c r="H11">
        <v>108601</v>
      </c>
      <c r="J11">
        <f>SUM(C$2:C11)</f>
        <v>873899</v>
      </c>
      <c r="K11">
        <f>SUM(D$2:D11)</f>
        <v>902898</v>
      </c>
      <c r="L11">
        <f>SUM(E$2:E11)</f>
        <v>946410</v>
      </c>
      <c r="M11">
        <f>SUM(F$2:F11)</f>
        <v>1003589</v>
      </c>
      <c r="N11">
        <f>SUM(G$2:G11)</f>
        <v>1059129</v>
      </c>
      <c r="O11">
        <f>SUM(H$2:H11)</f>
        <v>1095806</v>
      </c>
      <c r="P11">
        <f t="shared" si="1"/>
        <v>1003589</v>
      </c>
      <c r="R11" t="s">
        <v>17</v>
      </c>
      <c r="S11">
        <f t="shared" si="0"/>
        <v>-129690</v>
      </c>
      <c r="T11">
        <f t="shared" si="0"/>
        <v>-100691</v>
      </c>
      <c r="U11">
        <f t="shared" si="0"/>
        <v>-57179</v>
      </c>
      <c r="V11">
        <f t="shared" si="0"/>
        <v>0</v>
      </c>
      <c r="W11">
        <f t="shared" si="0"/>
        <v>55540</v>
      </c>
      <c r="X11">
        <f t="shared" si="0"/>
        <v>92217</v>
      </c>
      <c r="Z11">
        <f t="shared" si="2"/>
        <v>98458</v>
      </c>
      <c r="AA11">
        <f t="shared" si="3"/>
        <v>103186.5</v>
      </c>
    </row>
    <row r="12" spans="1:27">
      <c r="B12" t="s">
        <v>18</v>
      </c>
      <c r="C12">
        <v>82065</v>
      </c>
      <c r="D12">
        <v>92613</v>
      </c>
      <c r="E12">
        <v>87715</v>
      </c>
      <c r="F12">
        <v>93055</v>
      </c>
      <c r="G12">
        <v>100527</v>
      </c>
      <c r="H12">
        <v>104459</v>
      </c>
      <c r="J12">
        <f>SUM(C$2:C12)</f>
        <v>955964</v>
      </c>
      <c r="K12">
        <f>SUM(D$2:D12)</f>
        <v>995511</v>
      </c>
      <c r="L12">
        <f>SUM(E$2:E12)</f>
        <v>1034125</v>
      </c>
      <c r="M12">
        <f>SUM(F$2:F12)</f>
        <v>1096644</v>
      </c>
      <c r="N12">
        <f>SUM(G$2:G12)</f>
        <v>1159656</v>
      </c>
      <c r="O12">
        <f>SUM(H$2:H12)</f>
        <v>1200265</v>
      </c>
      <c r="P12">
        <f t="shared" si="1"/>
        <v>1096644</v>
      </c>
      <c r="R12" t="s">
        <v>18</v>
      </c>
      <c r="S12">
        <f t="shared" si="0"/>
        <v>-140680</v>
      </c>
      <c r="T12">
        <f t="shared" si="0"/>
        <v>-101133</v>
      </c>
      <c r="U12">
        <f t="shared" si="0"/>
        <v>-62519</v>
      </c>
      <c r="V12">
        <f t="shared" si="0"/>
        <v>0</v>
      </c>
      <c r="W12">
        <f t="shared" si="0"/>
        <v>63012</v>
      </c>
      <c r="X12">
        <f t="shared" si="0"/>
        <v>103621</v>
      </c>
      <c r="Z12">
        <f t="shared" si="2"/>
        <v>93055</v>
      </c>
      <c r="AA12">
        <f t="shared" si="3"/>
        <v>96791</v>
      </c>
    </row>
    <row r="13" spans="1:27">
      <c r="B13" t="s">
        <v>19</v>
      </c>
      <c r="C13">
        <v>79831</v>
      </c>
      <c r="D13">
        <v>87825</v>
      </c>
      <c r="E13">
        <v>83817</v>
      </c>
      <c r="F13">
        <v>93295</v>
      </c>
      <c r="G13">
        <v>96626</v>
      </c>
      <c r="H13">
        <v>99993</v>
      </c>
      <c r="J13">
        <f>SUM(C$2:C13)</f>
        <v>1035795</v>
      </c>
      <c r="K13">
        <f>SUM(D$2:D13)</f>
        <v>1083336</v>
      </c>
      <c r="L13">
        <f>SUM(E$2:E13)</f>
        <v>1117942</v>
      </c>
      <c r="M13">
        <f>SUM(F$2:F13)</f>
        <v>1189939</v>
      </c>
      <c r="N13">
        <f>SUM(G$2:G13)</f>
        <v>1256282</v>
      </c>
      <c r="O13">
        <f>SUM(H$2:H13)</f>
        <v>1300258</v>
      </c>
      <c r="P13">
        <f t="shared" si="1"/>
        <v>1189939</v>
      </c>
      <c r="R13" t="s">
        <v>19</v>
      </c>
      <c r="S13">
        <f t="shared" si="0"/>
        <v>-154144</v>
      </c>
      <c r="T13">
        <f t="shared" si="0"/>
        <v>-106603</v>
      </c>
      <c r="U13">
        <f t="shared" si="0"/>
        <v>-71997</v>
      </c>
      <c r="V13">
        <f t="shared" si="0"/>
        <v>0</v>
      </c>
      <c r="W13">
        <f t="shared" si="0"/>
        <v>66343</v>
      </c>
      <c r="X13">
        <f t="shared" si="0"/>
        <v>110319</v>
      </c>
      <c r="Z13">
        <f t="shared" si="2"/>
        <v>93295</v>
      </c>
      <c r="AA13">
        <f t="shared" si="3"/>
        <v>94960.5</v>
      </c>
    </row>
    <row r="16" spans="1:27">
      <c r="B16" t="s">
        <v>20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5</v>
      </c>
      <c r="J16" t="s">
        <v>0</v>
      </c>
      <c r="K16" t="s">
        <v>1</v>
      </c>
      <c r="L16" t="s">
        <v>2</v>
      </c>
      <c r="M16" t="s">
        <v>3</v>
      </c>
      <c r="N16" t="s">
        <v>4</v>
      </c>
      <c r="O16" t="s">
        <v>5</v>
      </c>
      <c r="P16" t="s">
        <v>7</v>
      </c>
      <c r="R16" t="s">
        <v>6</v>
      </c>
      <c r="S16" t="s">
        <v>0</v>
      </c>
      <c r="T16" t="s">
        <v>1</v>
      </c>
      <c r="U16" t="s">
        <v>2</v>
      </c>
      <c r="V16" t="s">
        <v>3</v>
      </c>
      <c r="W16" t="s">
        <v>4</v>
      </c>
      <c r="X16" t="s">
        <v>5</v>
      </c>
    </row>
    <row r="17" spans="2:24">
      <c r="B17" t="s">
        <v>8</v>
      </c>
      <c r="J17">
        <f>SUM(C$17:C17)</f>
        <v>0</v>
      </c>
      <c r="K17">
        <f>SUM(D$17:D17)</f>
        <v>0</v>
      </c>
      <c r="L17">
        <f>SUM(E$17:E17)</f>
        <v>0</v>
      </c>
      <c r="M17">
        <f>SUM(F$17:F17)</f>
        <v>0</v>
      </c>
      <c r="N17">
        <f>SUM(G$17:G17)</f>
        <v>0</v>
      </c>
      <c r="O17">
        <f>SUM(H$17:H17)</f>
        <v>0</v>
      </c>
      <c r="P17">
        <f t="shared" ref="P17:P28" si="4">MEDIAN(K17:O17)</f>
        <v>0</v>
      </c>
      <c r="R17" t="s">
        <v>8</v>
      </c>
      <c r="S17">
        <f t="shared" ref="S17:X28" si="5">J17-$P17</f>
        <v>0</v>
      </c>
      <c r="T17">
        <f t="shared" si="5"/>
        <v>0</v>
      </c>
      <c r="U17">
        <f t="shared" si="5"/>
        <v>0</v>
      </c>
      <c r="V17">
        <f t="shared" si="5"/>
        <v>0</v>
      </c>
      <c r="W17">
        <f t="shared" si="5"/>
        <v>0</v>
      </c>
      <c r="X17">
        <f t="shared" si="5"/>
        <v>0</v>
      </c>
    </row>
    <row r="18" spans="2:24">
      <c r="B18" t="s">
        <v>9</v>
      </c>
      <c r="J18">
        <f>SUM(C$17:C18)</f>
        <v>0</v>
      </c>
      <c r="K18">
        <f>SUM(D$17:D18)</f>
        <v>0</v>
      </c>
      <c r="L18">
        <f>SUM(E$17:E18)</f>
        <v>0</v>
      </c>
      <c r="M18">
        <f>SUM(F$17:F18)</f>
        <v>0</v>
      </c>
      <c r="N18">
        <f>SUM(G$17:G18)</f>
        <v>0</v>
      </c>
      <c r="O18">
        <f>SUM(H$17:H18)</f>
        <v>0</v>
      </c>
      <c r="P18">
        <f t="shared" si="4"/>
        <v>0</v>
      </c>
      <c r="R18" t="s">
        <v>9</v>
      </c>
      <c r="S18">
        <f t="shared" si="5"/>
        <v>0</v>
      </c>
      <c r="T18">
        <f t="shared" si="5"/>
        <v>0</v>
      </c>
      <c r="U18">
        <f t="shared" si="5"/>
        <v>0</v>
      </c>
      <c r="V18">
        <f t="shared" si="5"/>
        <v>0</v>
      </c>
      <c r="W18">
        <f t="shared" si="5"/>
        <v>0</v>
      </c>
      <c r="X18">
        <f t="shared" si="5"/>
        <v>0</v>
      </c>
    </row>
    <row r="19" spans="2:24">
      <c r="B19" t="s">
        <v>10</v>
      </c>
      <c r="J19">
        <f>SUM(C$17:C19)</f>
        <v>0</v>
      </c>
      <c r="K19">
        <f>SUM(D$17:D19)</f>
        <v>0</v>
      </c>
      <c r="L19">
        <f>SUM(E$17:E19)</f>
        <v>0</v>
      </c>
      <c r="M19">
        <f>SUM(F$17:F19)</f>
        <v>0</v>
      </c>
      <c r="N19">
        <f>SUM(G$17:G19)</f>
        <v>0</v>
      </c>
      <c r="O19">
        <f>SUM(H$17:H19)</f>
        <v>0</v>
      </c>
      <c r="P19">
        <f t="shared" si="4"/>
        <v>0</v>
      </c>
      <c r="R19" t="s">
        <v>10</v>
      </c>
      <c r="S19">
        <f t="shared" si="5"/>
        <v>0</v>
      </c>
      <c r="T19">
        <f t="shared" si="5"/>
        <v>0</v>
      </c>
      <c r="U19">
        <f t="shared" si="5"/>
        <v>0</v>
      </c>
      <c r="V19">
        <f t="shared" si="5"/>
        <v>0</v>
      </c>
      <c r="W19">
        <f t="shared" si="5"/>
        <v>0</v>
      </c>
      <c r="X19">
        <f t="shared" si="5"/>
        <v>0</v>
      </c>
    </row>
    <row r="20" spans="2:24">
      <c r="B20" t="s">
        <v>11</v>
      </c>
      <c r="J20">
        <f>SUM(C$17:C20)</f>
        <v>0</v>
      </c>
      <c r="K20">
        <f>SUM(D$17:D20)</f>
        <v>0</v>
      </c>
      <c r="L20">
        <f>SUM(E$17:E20)</f>
        <v>0</v>
      </c>
      <c r="M20">
        <f>SUM(F$17:F20)</f>
        <v>0</v>
      </c>
      <c r="N20">
        <f>SUM(G$17:G20)</f>
        <v>0</v>
      </c>
      <c r="O20">
        <f>SUM(H$17:H20)</f>
        <v>0</v>
      </c>
      <c r="P20">
        <f t="shared" si="4"/>
        <v>0</v>
      </c>
      <c r="R20" t="s">
        <v>11</v>
      </c>
      <c r="S20">
        <f t="shared" si="5"/>
        <v>0</v>
      </c>
      <c r="T20">
        <f t="shared" si="5"/>
        <v>0</v>
      </c>
      <c r="U20">
        <f t="shared" si="5"/>
        <v>0</v>
      </c>
      <c r="V20">
        <f t="shared" si="5"/>
        <v>0</v>
      </c>
      <c r="W20">
        <f t="shared" si="5"/>
        <v>0</v>
      </c>
      <c r="X20">
        <f t="shared" si="5"/>
        <v>0</v>
      </c>
    </row>
    <row r="21" spans="2:24">
      <c r="B21" t="s">
        <v>12</v>
      </c>
      <c r="J21">
        <f>SUM(C$17:C21)</f>
        <v>0</v>
      </c>
      <c r="K21">
        <f>SUM(D$17:D21)</f>
        <v>0</v>
      </c>
      <c r="L21">
        <f>SUM(E$17:E21)</f>
        <v>0</v>
      </c>
      <c r="M21">
        <f>SUM(F$17:F21)</f>
        <v>0</v>
      </c>
      <c r="N21">
        <f>SUM(G$17:G21)</f>
        <v>0</v>
      </c>
      <c r="O21">
        <f>SUM(H$17:H21)</f>
        <v>0</v>
      </c>
      <c r="P21">
        <f t="shared" si="4"/>
        <v>0</v>
      </c>
      <c r="R21" t="s">
        <v>12</v>
      </c>
      <c r="S21">
        <f t="shared" si="5"/>
        <v>0</v>
      </c>
      <c r="T21">
        <f t="shared" si="5"/>
        <v>0</v>
      </c>
      <c r="U21">
        <f t="shared" si="5"/>
        <v>0</v>
      </c>
      <c r="V21">
        <f t="shared" si="5"/>
        <v>0</v>
      </c>
      <c r="W21">
        <f t="shared" si="5"/>
        <v>0</v>
      </c>
      <c r="X21">
        <f t="shared" si="5"/>
        <v>0</v>
      </c>
    </row>
    <row r="22" spans="2:24">
      <c r="B22" t="s">
        <v>13</v>
      </c>
      <c r="J22">
        <f>SUM(C$17:C22)</f>
        <v>0</v>
      </c>
      <c r="K22">
        <f>SUM(D$17:D22)</f>
        <v>0</v>
      </c>
      <c r="L22">
        <f>SUM(E$17:E22)</f>
        <v>0</v>
      </c>
      <c r="M22">
        <f>SUM(F$17:F22)</f>
        <v>0</v>
      </c>
      <c r="N22">
        <f>SUM(G$17:G22)</f>
        <v>0</v>
      </c>
      <c r="O22">
        <f>SUM(H$17:H22)</f>
        <v>0</v>
      </c>
      <c r="P22">
        <f t="shared" si="4"/>
        <v>0</v>
      </c>
      <c r="R22" t="s">
        <v>13</v>
      </c>
      <c r="S22">
        <f t="shared" si="5"/>
        <v>0</v>
      </c>
      <c r="T22">
        <f t="shared" si="5"/>
        <v>0</v>
      </c>
      <c r="U22">
        <f t="shared" si="5"/>
        <v>0</v>
      </c>
      <c r="V22">
        <f t="shared" si="5"/>
        <v>0</v>
      </c>
      <c r="W22">
        <f t="shared" si="5"/>
        <v>0</v>
      </c>
      <c r="X22">
        <f t="shared" si="5"/>
        <v>0</v>
      </c>
    </row>
    <row r="23" spans="2:24">
      <c r="B23" t="s">
        <v>14</v>
      </c>
      <c r="J23">
        <f>SUM(C$17:C23)</f>
        <v>0</v>
      </c>
      <c r="K23">
        <f>SUM(D$17:D23)</f>
        <v>0</v>
      </c>
      <c r="L23">
        <f>SUM(E$17:E23)</f>
        <v>0</v>
      </c>
      <c r="M23">
        <f>SUM(F$17:F23)</f>
        <v>0</v>
      </c>
      <c r="N23">
        <f>SUM(G$17:G23)</f>
        <v>0</v>
      </c>
      <c r="O23">
        <f>SUM(H$17:H23)</f>
        <v>0</v>
      </c>
      <c r="P23">
        <f t="shared" si="4"/>
        <v>0</v>
      </c>
      <c r="R23" t="s">
        <v>14</v>
      </c>
      <c r="S23">
        <f t="shared" si="5"/>
        <v>0</v>
      </c>
      <c r="T23">
        <f t="shared" si="5"/>
        <v>0</v>
      </c>
      <c r="U23">
        <f t="shared" si="5"/>
        <v>0</v>
      </c>
      <c r="V23">
        <f t="shared" si="5"/>
        <v>0</v>
      </c>
      <c r="W23">
        <f t="shared" si="5"/>
        <v>0</v>
      </c>
      <c r="X23">
        <f t="shared" si="5"/>
        <v>0</v>
      </c>
    </row>
    <row r="24" spans="2:24">
      <c r="B24" t="s">
        <v>15</v>
      </c>
      <c r="J24">
        <f>SUM(C$17:C24)</f>
        <v>0</v>
      </c>
      <c r="K24">
        <f>SUM(D$17:D24)</f>
        <v>0</v>
      </c>
      <c r="L24">
        <f>SUM(E$17:E24)</f>
        <v>0</v>
      </c>
      <c r="M24">
        <f>SUM(F$17:F24)</f>
        <v>0</v>
      </c>
      <c r="N24">
        <f>SUM(G$17:G24)</f>
        <v>0</v>
      </c>
      <c r="O24">
        <f>SUM(H$17:H24)</f>
        <v>0</v>
      </c>
      <c r="P24">
        <f t="shared" si="4"/>
        <v>0</v>
      </c>
      <c r="R24" t="s">
        <v>15</v>
      </c>
      <c r="S24">
        <f t="shared" si="5"/>
        <v>0</v>
      </c>
      <c r="T24">
        <f t="shared" si="5"/>
        <v>0</v>
      </c>
      <c r="U24">
        <f t="shared" si="5"/>
        <v>0</v>
      </c>
      <c r="V24">
        <f t="shared" si="5"/>
        <v>0</v>
      </c>
      <c r="W24">
        <f t="shared" si="5"/>
        <v>0</v>
      </c>
      <c r="X24">
        <f t="shared" si="5"/>
        <v>0</v>
      </c>
    </row>
    <row r="25" spans="2:24">
      <c r="B25" t="s">
        <v>16</v>
      </c>
      <c r="J25">
        <f>SUM(C$17:C25)</f>
        <v>0</v>
      </c>
      <c r="K25">
        <f>SUM(D$17:D25)</f>
        <v>0</v>
      </c>
      <c r="L25">
        <f>SUM(E$17:E25)</f>
        <v>0</v>
      </c>
      <c r="M25">
        <f>SUM(F$17:F25)</f>
        <v>0</v>
      </c>
      <c r="N25">
        <f>SUM(G$17:G25)</f>
        <v>0</v>
      </c>
      <c r="O25">
        <f>SUM(H$17:H25)</f>
        <v>0</v>
      </c>
      <c r="P25">
        <f t="shared" si="4"/>
        <v>0</v>
      </c>
      <c r="R25" t="s">
        <v>16</v>
      </c>
      <c r="S25">
        <f t="shared" si="5"/>
        <v>0</v>
      </c>
      <c r="T25">
        <f t="shared" si="5"/>
        <v>0</v>
      </c>
      <c r="U25">
        <f t="shared" si="5"/>
        <v>0</v>
      </c>
      <c r="V25">
        <f t="shared" si="5"/>
        <v>0</v>
      </c>
      <c r="W25">
        <f t="shared" si="5"/>
        <v>0</v>
      </c>
      <c r="X25">
        <f t="shared" si="5"/>
        <v>0</v>
      </c>
    </row>
    <row r="26" spans="2:24">
      <c r="B26" t="s">
        <v>17</v>
      </c>
      <c r="J26">
        <f>SUM(C$17:C26)</f>
        <v>0</v>
      </c>
      <c r="K26">
        <f>SUM(D$17:D26)</f>
        <v>0</v>
      </c>
      <c r="L26">
        <f>SUM(E$17:E26)</f>
        <v>0</v>
      </c>
      <c r="M26">
        <f>SUM(F$17:F26)</f>
        <v>0</v>
      </c>
      <c r="N26">
        <f>SUM(G$17:G26)</f>
        <v>0</v>
      </c>
      <c r="O26">
        <f>SUM(H$17:H26)</f>
        <v>0</v>
      </c>
      <c r="P26">
        <f t="shared" si="4"/>
        <v>0</v>
      </c>
      <c r="R26" t="s">
        <v>17</v>
      </c>
      <c r="S26">
        <f t="shared" si="5"/>
        <v>0</v>
      </c>
      <c r="T26">
        <f t="shared" si="5"/>
        <v>0</v>
      </c>
      <c r="U26">
        <f t="shared" si="5"/>
        <v>0</v>
      </c>
      <c r="V26">
        <f t="shared" si="5"/>
        <v>0</v>
      </c>
      <c r="W26">
        <f t="shared" si="5"/>
        <v>0</v>
      </c>
      <c r="X26">
        <f t="shared" si="5"/>
        <v>0</v>
      </c>
    </row>
    <row r="27" spans="2:24">
      <c r="B27" t="s">
        <v>18</v>
      </c>
      <c r="J27">
        <f>SUM(C$17:C27)</f>
        <v>0</v>
      </c>
      <c r="K27">
        <f>SUM(D$17:D27)</f>
        <v>0</v>
      </c>
      <c r="L27">
        <f>SUM(E$17:E27)</f>
        <v>0</v>
      </c>
      <c r="M27">
        <f>SUM(F$17:F27)</f>
        <v>0</v>
      </c>
      <c r="N27">
        <f>SUM(G$17:G27)</f>
        <v>0</v>
      </c>
      <c r="O27">
        <f>SUM(H$17:H27)</f>
        <v>0</v>
      </c>
      <c r="P27">
        <f t="shared" si="4"/>
        <v>0</v>
      </c>
      <c r="R27" t="s">
        <v>18</v>
      </c>
      <c r="S27">
        <f t="shared" si="5"/>
        <v>0</v>
      </c>
      <c r="T27">
        <f t="shared" si="5"/>
        <v>0</v>
      </c>
      <c r="U27">
        <f t="shared" si="5"/>
        <v>0</v>
      </c>
      <c r="V27">
        <f t="shared" si="5"/>
        <v>0</v>
      </c>
      <c r="W27">
        <f t="shared" si="5"/>
        <v>0</v>
      </c>
      <c r="X27">
        <f t="shared" si="5"/>
        <v>0</v>
      </c>
    </row>
    <row r="28" spans="2:24">
      <c r="B28" t="s">
        <v>19</v>
      </c>
      <c r="J28">
        <f>SUM(C$17:C28)</f>
        <v>0</v>
      </c>
      <c r="K28">
        <f>SUM(D$17:D28)</f>
        <v>0</v>
      </c>
      <c r="L28">
        <f>SUM(E$17:E28)</f>
        <v>0</v>
      </c>
      <c r="M28">
        <f>SUM(F$17:F28)</f>
        <v>0</v>
      </c>
      <c r="N28">
        <f>SUM(G$17:G28)</f>
        <v>0</v>
      </c>
      <c r="O28">
        <f>SUM(H$17:H28)</f>
        <v>0</v>
      </c>
      <c r="P28">
        <f t="shared" si="4"/>
        <v>0</v>
      </c>
      <c r="R28" t="s">
        <v>19</v>
      </c>
      <c r="S28">
        <f t="shared" si="5"/>
        <v>0</v>
      </c>
      <c r="T28">
        <f t="shared" si="5"/>
        <v>0</v>
      </c>
      <c r="U28">
        <f t="shared" si="5"/>
        <v>0</v>
      </c>
      <c r="V28">
        <f t="shared" si="5"/>
        <v>0</v>
      </c>
      <c r="W28">
        <f t="shared" si="5"/>
        <v>0</v>
      </c>
      <c r="X28">
        <f t="shared" si="5"/>
        <v>0</v>
      </c>
    </row>
    <row r="31" spans="2:24">
      <c r="B31" s="3" t="s">
        <v>132</v>
      </c>
    </row>
    <row r="32" spans="2:24">
      <c r="B32" s="3"/>
    </row>
  </sheetData>
  <hyperlinks>
    <hyperlink ref="A1" location="home!A1" display="home" xr:uid="{E22CB3B1-6ED6-4420-A587-442D0E73106C}"/>
    <hyperlink ref="B31" r:id="rId1" xr:uid="{EE17C4CB-5C6D-4479-9433-A20F6C2CFF1A}"/>
  </hyperlink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5A6CC-3641-4596-A507-7AA498CB106A}">
  <dimension ref="A1:AC64"/>
  <sheetViews>
    <sheetView workbookViewId="0"/>
  </sheetViews>
  <sheetFormatPr baseColWidth="10" defaultRowHeight="15"/>
  <sheetData>
    <row r="1" spans="1:29">
      <c r="A1" s="3" t="s">
        <v>54</v>
      </c>
      <c r="B1" s="16" t="s">
        <v>24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L2" t="s">
        <v>21</v>
      </c>
      <c r="M2">
        <v>2020</v>
      </c>
      <c r="N2">
        <v>2019</v>
      </c>
      <c r="O2">
        <v>2018</v>
      </c>
      <c r="P2">
        <v>2017</v>
      </c>
    </row>
    <row r="3" spans="1:29">
      <c r="B3">
        <v>2011</v>
      </c>
      <c r="C3" s="2">
        <v>74650</v>
      </c>
      <c r="L3" t="s">
        <v>8</v>
      </c>
      <c r="M3">
        <v>4974</v>
      </c>
      <c r="N3">
        <v>5166</v>
      </c>
      <c r="O3">
        <v>5169</v>
      </c>
      <c r="P3">
        <v>5216</v>
      </c>
    </row>
    <row r="4" spans="1:29">
      <c r="B4">
        <v>2012</v>
      </c>
      <c r="C4" s="2">
        <v>72225</v>
      </c>
      <c r="L4" t="s">
        <v>9</v>
      </c>
      <c r="M4">
        <v>4364</v>
      </c>
      <c r="N4">
        <v>4436</v>
      </c>
      <c r="O4">
        <v>4562</v>
      </c>
      <c r="P4">
        <v>4752</v>
      </c>
    </row>
    <row r="5" spans="1:29">
      <c r="B5">
        <v>2013</v>
      </c>
      <c r="C5" s="2">
        <v>68930</v>
      </c>
      <c r="L5" t="s">
        <v>10</v>
      </c>
      <c r="M5">
        <v>4753</v>
      </c>
      <c r="N5">
        <v>4695</v>
      </c>
      <c r="O5">
        <v>5123</v>
      </c>
      <c r="P5">
        <v>5145</v>
      </c>
    </row>
    <row r="6" spans="1:29">
      <c r="B6">
        <v>2014</v>
      </c>
      <c r="C6" s="2">
        <v>67462</v>
      </c>
      <c r="L6" t="s">
        <v>11</v>
      </c>
      <c r="M6">
        <v>4492</v>
      </c>
      <c r="N6">
        <v>4755</v>
      </c>
      <c r="O6">
        <v>4720</v>
      </c>
      <c r="P6">
        <v>4815</v>
      </c>
      <c r="T6" s="2">
        <f>MEDIAN(T9:T13)</f>
        <v>14854</v>
      </c>
      <c r="U6" s="2">
        <f t="shared" ref="U6:W6" si="0">MEDIAN(U9:U13)</f>
        <v>29760</v>
      </c>
      <c r="V6" s="2">
        <f t="shared" si="0"/>
        <v>45487</v>
      </c>
      <c r="W6" s="2">
        <f t="shared" si="0"/>
        <v>59796</v>
      </c>
    </row>
    <row r="7" spans="1:29">
      <c r="B7">
        <v>2015</v>
      </c>
      <c r="C7" s="2">
        <v>65909</v>
      </c>
      <c r="L7" t="s">
        <v>12</v>
      </c>
      <c r="M7">
        <v>4686</v>
      </c>
      <c r="N7">
        <v>5006</v>
      </c>
      <c r="O7">
        <v>5167</v>
      </c>
      <c r="P7">
        <v>5064</v>
      </c>
    </row>
    <row r="8" spans="1:29">
      <c r="B8">
        <v>2016</v>
      </c>
      <c r="C8" s="2">
        <v>63897</v>
      </c>
      <c r="L8" t="s">
        <v>13</v>
      </c>
      <c r="M8">
        <v>4666</v>
      </c>
      <c r="N8">
        <v>4712</v>
      </c>
      <c r="O8">
        <v>5019</v>
      </c>
      <c r="P8">
        <v>5326</v>
      </c>
      <c r="S8" t="s">
        <v>114</v>
      </c>
      <c r="T8" t="s">
        <v>27</v>
      </c>
      <c r="U8" t="s">
        <v>28</v>
      </c>
      <c r="V8" t="s">
        <v>29</v>
      </c>
      <c r="W8" t="s">
        <v>30</v>
      </c>
      <c r="Y8" t="s">
        <v>113</v>
      </c>
      <c r="Z8" t="s">
        <v>27</v>
      </c>
      <c r="AA8" t="s">
        <v>28</v>
      </c>
      <c r="AB8" t="s">
        <v>29</v>
      </c>
      <c r="AC8" t="s">
        <v>30</v>
      </c>
    </row>
    <row r="9" spans="1:29">
      <c r="B9">
        <v>2017</v>
      </c>
      <c r="C9" s="2">
        <v>62053</v>
      </c>
      <c r="D9" s="2">
        <f>SUM(P3:P5)</f>
        <v>15113</v>
      </c>
      <c r="E9" s="2">
        <f>SUM(P6:P8)</f>
        <v>15205</v>
      </c>
      <c r="F9" s="2">
        <f>SUM(P9:P11)</f>
        <v>16091</v>
      </c>
      <c r="G9" s="2">
        <f>SUM(P12:P14)</f>
        <v>15415</v>
      </c>
      <c r="I9" s="2">
        <f t="shared" ref="I9:I13" si="1">SUM(D9:F9)</f>
        <v>46409</v>
      </c>
      <c r="L9" t="s">
        <v>14</v>
      </c>
      <c r="M9">
        <v>5049</v>
      </c>
      <c r="N9">
        <v>5237</v>
      </c>
      <c r="O9">
        <v>5291</v>
      </c>
      <c r="P9">
        <v>5324</v>
      </c>
      <c r="S9">
        <v>2017</v>
      </c>
      <c r="T9" s="2">
        <f t="shared" ref="T9:T15" si="2">D9</f>
        <v>15113</v>
      </c>
      <c r="U9" s="2">
        <f t="shared" ref="U9:W14" si="3">T9+E9</f>
        <v>30318</v>
      </c>
      <c r="V9" s="2">
        <f t="shared" si="3"/>
        <v>46409</v>
      </c>
      <c r="W9" s="2">
        <f t="shared" si="3"/>
        <v>61824</v>
      </c>
      <c r="Y9">
        <v>2017</v>
      </c>
      <c r="Z9" s="15">
        <f>T9/T$6</f>
        <v>1.0174363807728557</v>
      </c>
      <c r="AA9" s="15">
        <f t="shared" ref="AA9:AC9" si="4">U9/U$6</f>
        <v>1.01875</v>
      </c>
      <c r="AB9" s="15">
        <f t="shared" si="4"/>
        <v>1.0202695275573241</v>
      </c>
      <c r="AC9" s="15">
        <f t="shared" si="4"/>
        <v>1.0339153120610074</v>
      </c>
    </row>
    <row r="10" spans="1:29">
      <c r="B10">
        <v>2018</v>
      </c>
      <c r="C10" s="2">
        <v>61016</v>
      </c>
      <c r="D10" s="2">
        <f>SUM(O3:O5)</f>
        <v>14854</v>
      </c>
      <c r="E10" s="2">
        <f>SUM(O6:O8)</f>
        <v>14906</v>
      </c>
      <c r="F10" s="2">
        <f>SUM(O9:O11)</f>
        <v>15727</v>
      </c>
      <c r="G10" s="2">
        <f>SUM(O12:O14)</f>
        <v>15535</v>
      </c>
      <c r="I10" s="2">
        <f t="shared" si="1"/>
        <v>45487</v>
      </c>
      <c r="L10" t="s">
        <v>15</v>
      </c>
      <c r="M10">
        <v>4786</v>
      </c>
      <c r="N10">
        <v>5274</v>
      </c>
      <c r="O10">
        <v>5193</v>
      </c>
      <c r="P10">
        <v>5384</v>
      </c>
      <c r="S10">
        <v>2018</v>
      </c>
      <c r="T10" s="2">
        <f t="shared" si="2"/>
        <v>14854</v>
      </c>
      <c r="U10" s="2">
        <f t="shared" si="3"/>
        <v>29760</v>
      </c>
      <c r="V10" s="2">
        <f t="shared" si="3"/>
        <v>45487</v>
      </c>
      <c r="W10" s="2">
        <f t="shared" si="3"/>
        <v>61022</v>
      </c>
      <c r="Y10">
        <v>2018</v>
      </c>
      <c r="Z10" s="15">
        <f t="shared" ref="Z10:Z15" si="5">T10/T$6</f>
        <v>1</v>
      </c>
      <c r="AA10" s="15">
        <f t="shared" ref="AA10:AA14" si="6">U10/U$6</f>
        <v>1</v>
      </c>
      <c r="AB10" s="15">
        <f t="shared" ref="AB10:AB14" si="7">V10/V$6</f>
        <v>1</v>
      </c>
      <c r="AC10" s="15">
        <f t="shared" ref="AC10:AC14" si="8">W10/W$6</f>
        <v>1.0205030436818516</v>
      </c>
    </row>
    <row r="11" spans="1:29">
      <c r="B11">
        <v>2019</v>
      </c>
      <c r="C11" s="2">
        <v>59796</v>
      </c>
      <c r="D11" s="2">
        <v>15893</v>
      </c>
      <c r="E11" s="2">
        <v>14389</v>
      </c>
      <c r="F11" s="2">
        <v>15379</v>
      </c>
      <c r="G11" s="2">
        <v>14135</v>
      </c>
      <c r="I11" s="2">
        <f t="shared" si="1"/>
        <v>45661</v>
      </c>
      <c r="L11" t="s">
        <v>16</v>
      </c>
      <c r="M11">
        <v>4839</v>
      </c>
      <c r="N11">
        <v>5090</v>
      </c>
      <c r="O11">
        <v>5243</v>
      </c>
      <c r="P11">
        <v>5383</v>
      </c>
      <c r="S11">
        <v>2019</v>
      </c>
      <c r="T11" s="2">
        <f t="shared" si="2"/>
        <v>15893</v>
      </c>
      <c r="U11" s="2">
        <f t="shared" si="3"/>
        <v>30282</v>
      </c>
      <c r="V11" s="2">
        <f t="shared" si="3"/>
        <v>45661</v>
      </c>
      <c r="W11" s="2">
        <f t="shared" si="3"/>
        <v>59796</v>
      </c>
      <c r="Y11">
        <v>2019</v>
      </c>
      <c r="Z11" s="15">
        <f t="shared" si="5"/>
        <v>1.069947488891881</v>
      </c>
      <c r="AA11" s="15">
        <f t="shared" si="6"/>
        <v>1.0175403225806452</v>
      </c>
      <c r="AB11" s="15">
        <f t="shared" si="7"/>
        <v>1.0038252687581066</v>
      </c>
      <c r="AC11" s="15">
        <f t="shared" si="8"/>
        <v>1</v>
      </c>
    </row>
    <row r="12" spans="1:29">
      <c r="B12">
        <v>2020</v>
      </c>
      <c r="C12" s="2">
        <v>55959</v>
      </c>
      <c r="D12" s="2">
        <v>14371</v>
      </c>
      <c r="E12" s="2">
        <v>13527</v>
      </c>
      <c r="F12" s="2">
        <v>14477</v>
      </c>
      <c r="G12" s="2">
        <v>13584</v>
      </c>
      <c r="I12" s="2">
        <f t="shared" si="1"/>
        <v>42375</v>
      </c>
      <c r="L12" t="s">
        <v>17</v>
      </c>
      <c r="M12">
        <v>4632</v>
      </c>
      <c r="N12">
        <v>5109</v>
      </c>
      <c r="O12">
        <v>5179</v>
      </c>
      <c r="P12">
        <v>5276</v>
      </c>
      <c r="S12">
        <v>2020</v>
      </c>
      <c r="T12" s="2">
        <f t="shared" si="2"/>
        <v>14371</v>
      </c>
      <c r="U12" s="2">
        <f t="shared" si="3"/>
        <v>27898</v>
      </c>
      <c r="V12" s="2">
        <f t="shared" si="3"/>
        <v>42375</v>
      </c>
      <c r="W12" s="2">
        <f t="shared" si="3"/>
        <v>55959</v>
      </c>
      <c r="Y12">
        <v>2020</v>
      </c>
      <c r="Z12" s="15">
        <f t="shared" si="5"/>
        <v>0.96748350612629597</v>
      </c>
      <c r="AA12" s="15">
        <f t="shared" si="6"/>
        <v>0.93743279569892468</v>
      </c>
      <c r="AB12" s="15">
        <f t="shared" si="7"/>
        <v>0.93158484841822942</v>
      </c>
      <c r="AC12" s="15">
        <f t="shared" si="8"/>
        <v>0.93583182821593414</v>
      </c>
    </row>
    <row r="13" spans="1:29">
      <c r="B13">
        <v>2021</v>
      </c>
      <c r="C13" s="2">
        <v>58443</v>
      </c>
      <c r="D13" s="2">
        <v>13895</v>
      </c>
      <c r="E13" s="2">
        <v>11551</v>
      </c>
      <c r="F13" s="2">
        <v>16747</v>
      </c>
      <c r="G13" s="2">
        <v>16250</v>
      </c>
      <c r="I13" s="2">
        <f t="shared" si="1"/>
        <v>42193</v>
      </c>
      <c r="L13" t="s">
        <v>18</v>
      </c>
      <c r="M13">
        <v>4348</v>
      </c>
      <c r="N13">
        <v>5012</v>
      </c>
      <c r="O13">
        <v>5228</v>
      </c>
      <c r="P13">
        <v>5140</v>
      </c>
      <c r="S13">
        <v>2021</v>
      </c>
      <c r="T13" s="2">
        <f t="shared" si="2"/>
        <v>13895</v>
      </c>
      <c r="U13" s="2">
        <f t="shared" si="3"/>
        <v>25446</v>
      </c>
      <c r="V13" s="2">
        <f t="shared" si="3"/>
        <v>42193</v>
      </c>
      <c r="W13" s="2">
        <f t="shared" si="3"/>
        <v>58443</v>
      </c>
      <c r="Y13">
        <v>2021</v>
      </c>
      <c r="Z13" s="15">
        <f t="shared" si="5"/>
        <v>0.93543826578699341</v>
      </c>
      <c r="AA13" s="15">
        <f t="shared" si="6"/>
        <v>0.85504032258064511</v>
      </c>
      <c r="AB13" s="15">
        <f t="shared" si="7"/>
        <v>0.92758370523446254</v>
      </c>
      <c r="AC13" s="15">
        <f t="shared" si="8"/>
        <v>0.97737306843267113</v>
      </c>
    </row>
    <row r="14" spans="1:29">
      <c r="B14">
        <v>2022</v>
      </c>
      <c r="C14" s="2">
        <f>SUM(D14:G14)</f>
        <v>57540</v>
      </c>
      <c r="D14" s="2">
        <v>16131</v>
      </c>
      <c r="E14" s="2">
        <v>14449</v>
      </c>
      <c r="F14" s="2">
        <v>14091</v>
      </c>
      <c r="G14" s="2">
        <v>12869</v>
      </c>
      <c r="J14" s="9">
        <f>C14/MEDIAN(C9:C13)</f>
        <v>0.9622717238611278</v>
      </c>
      <c r="L14" t="s">
        <v>19</v>
      </c>
      <c r="M14">
        <v>4370</v>
      </c>
      <c r="N14">
        <v>4797</v>
      </c>
      <c r="O14">
        <v>5128</v>
      </c>
      <c r="P14">
        <v>4999</v>
      </c>
      <c r="S14">
        <v>2022</v>
      </c>
      <c r="T14" s="2">
        <f t="shared" si="2"/>
        <v>16131</v>
      </c>
      <c r="U14" s="2">
        <f t="shared" si="3"/>
        <v>30580</v>
      </c>
      <c r="V14" s="2">
        <f t="shared" si="3"/>
        <v>44671</v>
      </c>
      <c r="W14" s="2">
        <f t="shared" si="3"/>
        <v>57540</v>
      </c>
      <c r="Y14">
        <v>2022</v>
      </c>
      <c r="Z14" s="15">
        <f t="shared" si="5"/>
        <v>1.0859701090615324</v>
      </c>
      <c r="AA14" s="15">
        <f t="shared" si="6"/>
        <v>1.0275537634408602</v>
      </c>
      <c r="AB14" s="15">
        <f t="shared" si="7"/>
        <v>0.98206080858267197</v>
      </c>
      <c r="AC14" s="15">
        <f t="shared" si="8"/>
        <v>0.9622717238611278</v>
      </c>
    </row>
    <row r="15" spans="1:29">
      <c r="B15">
        <v>2023</v>
      </c>
      <c r="D15" s="2">
        <v>13968</v>
      </c>
      <c r="L15" t="s">
        <v>104</v>
      </c>
      <c r="M15">
        <f>SUM(M3:M14)</f>
        <v>55959</v>
      </c>
      <c r="N15">
        <f>SUM(N3:N14)</f>
        <v>59289</v>
      </c>
      <c r="O15">
        <f>SUM(O3:O14)</f>
        <v>61022</v>
      </c>
      <c r="P15">
        <f>SUM(P3:P14)</f>
        <v>61824</v>
      </c>
      <c r="S15">
        <v>2023</v>
      </c>
      <c r="T15" s="2">
        <f t="shared" si="2"/>
        <v>13968</v>
      </c>
      <c r="Y15">
        <v>2023</v>
      </c>
      <c r="Z15" s="15">
        <f t="shared" si="5"/>
        <v>0.9403527669314663</v>
      </c>
      <c r="AA15" s="15"/>
      <c r="AB15" s="15"/>
      <c r="AC15" s="15"/>
    </row>
    <row r="17" spans="2:29">
      <c r="B17" s="3" t="s">
        <v>55</v>
      </c>
      <c r="L17" s="3" t="s">
        <v>99</v>
      </c>
    </row>
    <row r="20" spans="2:29">
      <c r="B20" s="16" t="s">
        <v>145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2:29">
      <c r="B21" t="s">
        <v>25</v>
      </c>
      <c r="C21" t="s">
        <v>26</v>
      </c>
      <c r="D21" t="s">
        <v>27</v>
      </c>
      <c r="E21" t="s">
        <v>28</v>
      </c>
      <c r="F21" t="s">
        <v>29</v>
      </c>
      <c r="G21" t="s">
        <v>30</v>
      </c>
      <c r="T21" s="2">
        <f>MEDIAN(T24:T28)</f>
        <v>6351</v>
      </c>
      <c r="U21" s="2">
        <f t="shared" ref="U21:W21" si="9">MEDIAN(U24:U28)</f>
        <v>13057</v>
      </c>
      <c r="V21" s="2">
        <f t="shared" si="9"/>
        <v>21064</v>
      </c>
      <c r="W21" s="2">
        <f t="shared" si="9"/>
        <v>28561</v>
      </c>
    </row>
    <row r="22" spans="2:29">
      <c r="B22">
        <v>2017</v>
      </c>
      <c r="C22" s="2">
        <f t="shared" ref="C22:C27" si="10">SUM(D22:G22)</f>
        <v>30869</v>
      </c>
      <c r="D22">
        <f>M23+M24+M25</f>
        <v>6916</v>
      </c>
      <c r="E22">
        <f>M26+M27+M28</f>
        <v>7483</v>
      </c>
      <c r="F22">
        <f>M29+M30+M31</f>
        <v>8539</v>
      </c>
      <c r="G22">
        <f>M32+M33+M34</f>
        <v>7931</v>
      </c>
      <c r="M22" t="s">
        <v>147</v>
      </c>
      <c r="N22" t="s">
        <v>148</v>
      </c>
      <c r="O22" t="s">
        <v>149</v>
      </c>
      <c r="P22" t="s">
        <v>150</v>
      </c>
      <c r="Q22" t="s">
        <v>151</v>
      </c>
    </row>
    <row r="23" spans="2:29">
      <c r="B23">
        <v>2018</v>
      </c>
      <c r="C23" s="2">
        <f t="shared" si="10"/>
        <v>28934</v>
      </c>
      <c r="D23">
        <f>N23+N24+N25</f>
        <v>6657</v>
      </c>
      <c r="E23">
        <f>N26+N27+N28</f>
        <v>6745</v>
      </c>
      <c r="F23">
        <f>N29+N30+N31</f>
        <v>8213</v>
      </c>
      <c r="G23">
        <f>N32+N33+N34</f>
        <v>7319</v>
      </c>
      <c r="I23">
        <v>28934</v>
      </c>
      <c r="L23" t="s">
        <v>8</v>
      </c>
      <c r="M23">
        <v>2423</v>
      </c>
      <c r="N23">
        <v>2468</v>
      </c>
      <c r="O23">
        <v>2393</v>
      </c>
      <c r="P23">
        <v>2316</v>
      </c>
      <c r="Q23">
        <v>2066</v>
      </c>
      <c r="S23" t="s">
        <v>114</v>
      </c>
      <c r="T23" t="s">
        <v>27</v>
      </c>
      <c r="U23" t="s">
        <v>28</v>
      </c>
      <c r="V23" t="s">
        <v>29</v>
      </c>
      <c r="W23" t="s">
        <v>30</v>
      </c>
      <c r="Y23" t="s">
        <v>113</v>
      </c>
      <c r="Z23" t="s">
        <v>27</v>
      </c>
      <c r="AA23" t="s">
        <v>28</v>
      </c>
      <c r="AB23" t="s">
        <v>29</v>
      </c>
      <c r="AC23" t="s">
        <v>30</v>
      </c>
    </row>
    <row r="24" spans="2:29">
      <c r="B24">
        <v>2019</v>
      </c>
      <c r="C24" s="2">
        <f t="shared" si="10"/>
        <v>28561</v>
      </c>
      <c r="D24">
        <v>6257</v>
      </c>
      <c r="E24">
        <v>6655</v>
      </c>
      <c r="F24">
        <v>7739</v>
      </c>
      <c r="G24">
        <v>7910</v>
      </c>
      <c r="I24">
        <v>28561</v>
      </c>
      <c r="L24" t="s">
        <v>9</v>
      </c>
      <c r="M24">
        <v>2169</v>
      </c>
      <c r="N24">
        <v>2029</v>
      </c>
      <c r="O24">
        <v>1776</v>
      </c>
      <c r="P24">
        <v>2006</v>
      </c>
      <c r="Q24">
        <v>1989</v>
      </c>
      <c r="S24">
        <v>2017</v>
      </c>
      <c r="T24" s="2">
        <f t="shared" ref="T24:T30" si="11">D22</f>
        <v>6916</v>
      </c>
      <c r="U24" s="2">
        <f t="shared" ref="U24:W29" si="12">T24+E22</f>
        <v>14399</v>
      </c>
      <c r="V24" s="2">
        <f t="shared" si="12"/>
        <v>22938</v>
      </c>
      <c r="W24" s="2">
        <f t="shared" si="12"/>
        <v>30869</v>
      </c>
      <c r="Y24">
        <v>2017</v>
      </c>
      <c r="Z24" s="15">
        <f t="shared" ref="Z24:AC29" si="13">T24/T$21</f>
        <v>1.088962368131003</v>
      </c>
      <c r="AA24" s="15">
        <f t="shared" si="13"/>
        <v>1.1027801179443977</v>
      </c>
      <c r="AB24" s="15">
        <f t="shared" si="13"/>
        <v>1.088966957842765</v>
      </c>
      <c r="AC24" s="15">
        <f t="shared" si="13"/>
        <v>1.0808094954658449</v>
      </c>
    </row>
    <row r="25" spans="2:29">
      <c r="B25">
        <v>2020</v>
      </c>
      <c r="C25" s="2">
        <f t="shared" si="10"/>
        <v>28075</v>
      </c>
      <c r="D25">
        <v>6351</v>
      </c>
      <c r="E25">
        <v>6706</v>
      </c>
      <c r="F25">
        <v>8007</v>
      </c>
      <c r="G25">
        <v>7011</v>
      </c>
      <c r="I25">
        <v>28075</v>
      </c>
      <c r="L25" t="s">
        <v>10</v>
      </c>
      <c r="M25">
        <v>2324</v>
      </c>
      <c r="N25">
        <v>2160</v>
      </c>
      <c r="O25">
        <v>2088</v>
      </c>
      <c r="P25">
        <v>2029</v>
      </c>
      <c r="Q25">
        <v>2246</v>
      </c>
      <c r="S25">
        <v>2018</v>
      </c>
      <c r="T25" s="2">
        <f t="shared" si="11"/>
        <v>6657</v>
      </c>
      <c r="U25" s="2">
        <f t="shared" si="12"/>
        <v>13402</v>
      </c>
      <c r="V25" s="2">
        <f t="shared" si="12"/>
        <v>21615</v>
      </c>
      <c r="W25" s="2">
        <f t="shared" si="12"/>
        <v>28934</v>
      </c>
      <c r="Y25">
        <v>2018</v>
      </c>
      <c r="Z25" s="15">
        <f t="shared" si="13"/>
        <v>1.0481813887576759</v>
      </c>
      <c r="AA25" s="15">
        <f t="shared" si="13"/>
        <v>1.0264226085624568</v>
      </c>
      <c r="AB25" s="15">
        <f t="shared" si="13"/>
        <v>1.026158374477782</v>
      </c>
      <c r="AC25" s="15">
        <f t="shared" si="13"/>
        <v>1.0130597668148875</v>
      </c>
    </row>
    <row r="26" spans="2:29">
      <c r="B26">
        <v>2021</v>
      </c>
      <c r="C26" s="2">
        <f t="shared" si="10"/>
        <v>27211</v>
      </c>
      <c r="D26">
        <v>6301</v>
      </c>
      <c r="E26">
        <v>6319</v>
      </c>
      <c r="F26">
        <v>7680</v>
      </c>
      <c r="G26">
        <v>6911</v>
      </c>
      <c r="I26">
        <v>27211</v>
      </c>
      <c r="L26" t="s">
        <v>11</v>
      </c>
      <c r="M26">
        <v>2231</v>
      </c>
      <c r="N26">
        <v>1970</v>
      </c>
      <c r="O26">
        <v>2002</v>
      </c>
      <c r="P26">
        <v>2070</v>
      </c>
      <c r="Q26">
        <v>2051</v>
      </c>
      <c r="S26">
        <v>2019</v>
      </c>
      <c r="T26" s="2">
        <f t="shared" si="11"/>
        <v>6257</v>
      </c>
      <c r="U26" s="2">
        <f t="shared" si="12"/>
        <v>12912</v>
      </c>
      <c r="V26" s="2">
        <f t="shared" si="12"/>
        <v>20651</v>
      </c>
      <c r="W26" s="2">
        <f t="shared" si="12"/>
        <v>28561</v>
      </c>
      <c r="Y26">
        <v>2019</v>
      </c>
      <c r="Z26" s="15">
        <f t="shared" si="13"/>
        <v>0.98519918123130212</v>
      </c>
      <c r="AA26" s="15">
        <f t="shared" si="13"/>
        <v>0.98889484567664854</v>
      </c>
      <c r="AB26" s="15">
        <f t="shared" si="13"/>
        <v>0.98039308773262435</v>
      </c>
      <c r="AC26" s="15">
        <f t="shared" si="13"/>
        <v>1</v>
      </c>
    </row>
    <row r="27" spans="2:29">
      <c r="B27">
        <v>2022</v>
      </c>
      <c r="C27" s="2">
        <f t="shared" si="10"/>
        <v>24688</v>
      </c>
      <c r="D27">
        <v>6214</v>
      </c>
      <c r="E27">
        <v>5577</v>
      </c>
      <c r="F27">
        <v>6555</v>
      </c>
      <c r="G27">
        <v>6342</v>
      </c>
      <c r="I27">
        <v>24688</v>
      </c>
      <c r="L27" t="s">
        <v>12</v>
      </c>
      <c r="M27">
        <v>2541</v>
      </c>
      <c r="N27">
        <v>2275</v>
      </c>
      <c r="O27">
        <v>2308</v>
      </c>
      <c r="P27">
        <v>2280</v>
      </c>
      <c r="Q27">
        <v>2074</v>
      </c>
      <c r="S27">
        <v>2020</v>
      </c>
      <c r="T27" s="2">
        <f t="shared" si="11"/>
        <v>6351</v>
      </c>
      <c r="U27" s="2">
        <f t="shared" si="12"/>
        <v>13057</v>
      </c>
      <c r="V27" s="2">
        <f t="shared" si="12"/>
        <v>21064</v>
      </c>
      <c r="W27" s="2">
        <f t="shared" si="12"/>
        <v>28075</v>
      </c>
      <c r="Y27">
        <v>2020</v>
      </c>
      <c r="Z27" s="15">
        <f t="shared" si="13"/>
        <v>1</v>
      </c>
      <c r="AA27" s="15">
        <f t="shared" si="13"/>
        <v>1</v>
      </c>
      <c r="AB27" s="15">
        <f t="shared" si="13"/>
        <v>1</v>
      </c>
      <c r="AC27" s="15">
        <f t="shared" si="13"/>
        <v>0.98298378908301531</v>
      </c>
    </row>
    <row r="28" spans="2:29">
      <c r="B28">
        <v>2023</v>
      </c>
      <c r="D28">
        <v>5164</v>
      </c>
      <c r="E28">
        <v>5119</v>
      </c>
      <c r="L28" t="s">
        <v>13</v>
      </c>
      <c r="M28">
        <v>2711</v>
      </c>
      <c r="N28">
        <v>2500</v>
      </c>
      <c r="O28">
        <v>2345</v>
      </c>
      <c r="P28">
        <v>2356</v>
      </c>
      <c r="Q28">
        <v>2194</v>
      </c>
      <c r="S28">
        <v>2021</v>
      </c>
      <c r="T28" s="2">
        <f t="shared" si="11"/>
        <v>6301</v>
      </c>
      <c r="U28" s="2">
        <f t="shared" si="12"/>
        <v>12620</v>
      </c>
      <c r="V28" s="2">
        <f t="shared" si="12"/>
        <v>20300</v>
      </c>
      <c r="W28" s="2">
        <f t="shared" si="12"/>
        <v>27211</v>
      </c>
      <c r="Y28">
        <v>2021</v>
      </c>
      <c r="Z28" s="15">
        <f t="shared" si="13"/>
        <v>0.99212722405920328</v>
      </c>
      <c r="AA28" s="15">
        <f t="shared" si="13"/>
        <v>0.96653136248755456</v>
      </c>
      <c r="AB28" s="15">
        <f t="shared" si="13"/>
        <v>0.9637295860235473</v>
      </c>
      <c r="AC28" s="15">
        <f t="shared" si="13"/>
        <v>0.95273274745282033</v>
      </c>
    </row>
    <row r="29" spans="2:29">
      <c r="L29" t="s">
        <v>14</v>
      </c>
      <c r="M29">
        <v>2814</v>
      </c>
      <c r="N29">
        <v>2842</v>
      </c>
      <c r="O29">
        <v>2532</v>
      </c>
      <c r="P29">
        <v>2580</v>
      </c>
      <c r="Q29">
        <v>2551</v>
      </c>
      <c r="S29">
        <v>2022</v>
      </c>
      <c r="T29" s="2">
        <f t="shared" si="11"/>
        <v>6214</v>
      </c>
      <c r="U29" s="2">
        <f t="shared" si="12"/>
        <v>11791</v>
      </c>
      <c r="V29" s="2">
        <f t="shared" si="12"/>
        <v>18346</v>
      </c>
      <c r="W29" s="2">
        <f t="shared" si="12"/>
        <v>24688</v>
      </c>
      <c r="Y29">
        <v>2022</v>
      </c>
      <c r="Z29" s="15">
        <f t="shared" si="13"/>
        <v>0.97842859392221693</v>
      </c>
      <c r="AA29" s="15">
        <f t="shared" si="13"/>
        <v>0.9030405146664624</v>
      </c>
      <c r="AB29" s="15">
        <f t="shared" si="13"/>
        <v>0.87096467907330044</v>
      </c>
      <c r="AC29" s="15">
        <f t="shared" si="13"/>
        <v>0.86439550435909107</v>
      </c>
    </row>
    <row r="30" spans="2:29">
      <c r="B30" s="3" t="s">
        <v>146</v>
      </c>
      <c r="L30" t="s">
        <v>15</v>
      </c>
      <c r="M30">
        <v>2827</v>
      </c>
      <c r="N30">
        <v>2671</v>
      </c>
      <c r="O30">
        <v>2534</v>
      </c>
      <c r="P30">
        <v>2533</v>
      </c>
      <c r="Q30">
        <v>2477</v>
      </c>
      <c r="S30">
        <v>2023</v>
      </c>
      <c r="T30" s="2">
        <f t="shared" si="11"/>
        <v>5164</v>
      </c>
      <c r="U30" s="2">
        <f>T30+E28</f>
        <v>10283</v>
      </c>
      <c r="Y30">
        <v>2023</v>
      </c>
      <c r="Z30" s="15">
        <f>T30/T$21</f>
        <v>0.81310029916548576</v>
      </c>
      <c r="AA30" s="15">
        <f>U30/U$21</f>
        <v>0.7875469097036073</v>
      </c>
      <c r="AB30" s="15"/>
      <c r="AC30" s="15"/>
    </row>
    <row r="31" spans="2:29">
      <c r="L31" t="s">
        <v>16</v>
      </c>
      <c r="M31">
        <v>2898</v>
      </c>
      <c r="N31">
        <v>2700</v>
      </c>
      <c r="O31">
        <v>2673</v>
      </c>
      <c r="P31">
        <v>2894</v>
      </c>
      <c r="Q31">
        <v>2652</v>
      </c>
    </row>
    <row r="32" spans="2:29">
      <c r="L32" t="s">
        <v>17</v>
      </c>
      <c r="M32">
        <v>2803</v>
      </c>
      <c r="N32">
        <v>2601</v>
      </c>
      <c r="O32">
        <v>2548</v>
      </c>
      <c r="P32">
        <v>2625</v>
      </c>
      <c r="Q32">
        <v>2411</v>
      </c>
    </row>
    <row r="33" spans="2:29">
      <c r="L33" t="s">
        <v>18</v>
      </c>
      <c r="M33">
        <v>2538</v>
      </c>
      <c r="N33">
        <v>2266</v>
      </c>
      <c r="O33">
        <v>2405</v>
      </c>
      <c r="P33">
        <v>2303</v>
      </c>
      <c r="Q33">
        <v>2220</v>
      </c>
    </row>
    <row r="34" spans="2:29">
      <c r="L34" t="s">
        <v>19</v>
      </c>
      <c r="M34">
        <v>2590</v>
      </c>
      <c r="N34">
        <v>2452</v>
      </c>
      <c r="O34">
        <v>2957</v>
      </c>
      <c r="P34">
        <v>2083</v>
      </c>
      <c r="Q34">
        <v>2280</v>
      </c>
    </row>
    <row r="35" spans="2:29">
      <c r="L35" t="s">
        <v>104</v>
      </c>
      <c r="M35">
        <v>30869</v>
      </c>
      <c r="N35">
        <v>28934</v>
      </c>
      <c r="O35">
        <v>28561</v>
      </c>
      <c r="P35">
        <v>28075</v>
      </c>
      <c r="Q35">
        <v>27211</v>
      </c>
    </row>
    <row r="38" spans="2:29">
      <c r="B38" s="16" t="s">
        <v>159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>
      <c r="B39" t="s">
        <v>25</v>
      </c>
      <c r="C39" t="s">
        <v>26</v>
      </c>
      <c r="D39" t="s">
        <v>27</v>
      </c>
      <c r="E39" t="s">
        <v>28</v>
      </c>
      <c r="F39" t="s">
        <v>29</v>
      </c>
      <c r="G39" t="s">
        <v>30</v>
      </c>
    </row>
    <row r="40" spans="2:29">
      <c r="B40">
        <v>2017</v>
      </c>
      <c r="C40" s="2">
        <v>36363</v>
      </c>
    </row>
    <row r="41" spans="2:29">
      <c r="B41">
        <v>2018</v>
      </c>
      <c r="C41" s="2">
        <v>34537</v>
      </c>
    </row>
    <row r="42" spans="2:29">
      <c r="B42">
        <v>2019</v>
      </c>
      <c r="C42" s="2">
        <v>32423</v>
      </c>
    </row>
    <row r="43" spans="2:29">
      <c r="B43">
        <v>2020</v>
      </c>
      <c r="C43" s="2">
        <v>30834</v>
      </c>
    </row>
    <row r="44" spans="2:29">
      <c r="B44">
        <v>2021</v>
      </c>
      <c r="C44" s="2">
        <v>29320</v>
      </c>
    </row>
    <row r="45" spans="2:29">
      <c r="B45">
        <v>2022</v>
      </c>
      <c r="C45" s="2">
        <v>26952</v>
      </c>
      <c r="I45" s="9">
        <f>C45/MEDIAN(C40:C44)</f>
        <v>0.83126175862813434</v>
      </c>
    </row>
    <row r="46" spans="2:29">
      <c r="B46">
        <v>2023</v>
      </c>
      <c r="D46">
        <v>5301</v>
      </c>
    </row>
    <row r="48" spans="2:29">
      <c r="B48" s="3" t="s">
        <v>160</v>
      </c>
    </row>
    <row r="51" spans="2:29">
      <c r="B51" s="16" t="s">
        <v>171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2:29">
      <c r="B52" t="s">
        <v>25</v>
      </c>
      <c r="C52" t="s">
        <v>26</v>
      </c>
      <c r="D52" t="s">
        <v>27</v>
      </c>
      <c r="E52" t="s">
        <v>28</v>
      </c>
      <c r="F52" t="s">
        <v>29</v>
      </c>
      <c r="G52" t="s">
        <v>30</v>
      </c>
      <c r="M52">
        <v>2023</v>
      </c>
      <c r="N52">
        <v>2022</v>
      </c>
      <c r="O52">
        <v>2021</v>
      </c>
      <c r="P52">
        <v>2020</v>
      </c>
      <c r="Q52">
        <v>2019</v>
      </c>
      <c r="R52">
        <v>2018</v>
      </c>
      <c r="S52">
        <v>2017</v>
      </c>
    </row>
    <row r="53" spans="2:29">
      <c r="B53">
        <v>2017</v>
      </c>
      <c r="C53" s="2">
        <v>23402</v>
      </c>
      <c r="L53" t="s">
        <v>8</v>
      </c>
      <c r="M53">
        <v>2111</v>
      </c>
      <c r="O53">
        <v>1628</v>
      </c>
      <c r="P53">
        <v>1864</v>
      </c>
      <c r="Q53">
        <v>1896</v>
      </c>
      <c r="R53">
        <v>1932</v>
      </c>
      <c r="S53">
        <v>1800</v>
      </c>
    </row>
    <row r="54" spans="2:29">
      <c r="B54">
        <v>2018</v>
      </c>
      <c r="C54" s="2">
        <v>22761</v>
      </c>
      <c r="L54" t="s">
        <v>9</v>
      </c>
      <c r="M54">
        <v>1804</v>
      </c>
      <c r="O54">
        <v>1527</v>
      </c>
      <c r="P54">
        <v>1616</v>
      </c>
      <c r="Q54">
        <v>1528</v>
      </c>
      <c r="R54">
        <v>1601</v>
      </c>
      <c r="S54">
        <v>1652</v>
      </c>
    </row>
    <row r="55" spans="2:29">
      <c r="B55">
        <v>2019</v>
      </c>
      <c r="C55" s="2">
        <v>21798</v>
      </c>
      <c r="L55" t="s">
        <v>10</v>
      </c>
      <c r="O55">
        <v>1871</v>
      </c>
      <c r="P55">
        <v>1625</v>
      </c>
      <c r="Q55">
        <v>1777</v>
      </c>
      <c r="R55">
        <v>1773</v>
      </c>
      <c r="S55">
        <v>1952</v>
      </c>
    </row>
    <row r="56" spans="2:29">
      <c r="B56">
        <v>2020</v>
      </c>
      <c r="C56" s="2">
        <v>21907</v>
      </c>
      <c r="L56" t="s">
        <v>11</v>
      </c>
      <c r="O56">
        <v>1797</v>
      </c>
      <c r="P56">
        <v>1727</v>
      </c>
      <c r="Q56">
        <v>1655</v>
      </c>
      <c r="R56">
        <v>1716</v>
      </c>
      <c r="S56">
        <v>1768</v>
      </c>
    </row>
    <row r="57" spans="2:29">
      <c r="B57">
        <v>2021</v>
      </c>
      <c r="C57" s="2">
        <v>22830</v>
      </c>
      <c r="L57" t="s">
        <v>12</v>
      </c>
      <c r="O57">
        <v>1943</v>
      </c>
      <c r="P57">
        <v>1935</v>
      </c>
      <c r="Q57">
        <v>1961</v>
      </c>
      <c r="R57">
        <v>2133</v>
      </c>
      <c r="S57">
        <v>2247</v>
      </c>
    </row>
    <row r="58" spans="2:29">
      <c r="B58">
        <v>2022</v>
      </c>
      <c r="C58" s="2">
        <v>22632</v>
      </c>
      <c r="I58" s="9">
        <f>C58/MEDIAN(C53:C57)</f>
        <v>0.99433241070251743</v>
      </c>
      <c r="L58" t="s">
        <v>13</v>
      </c>
      <c r="O58">
        <v>2082</v>
      </c>
      <c r="P58">
        <v>2036</v>
      </c>
      <c r="Q58">
        <v>1907</v>
      </c>
      <c r="R58">
        <v>2042</v>
      </c>
      <c r="S58">
        <v>2100</v>
      </c>
    </row>
    <row r="59" spans="2:29">
      <c r="B59">
        <v>2023</v>
      </c>
      <c r="L59" t="s">
        <v>14</v>
      </c>
      <c r="O59">
        <v>2115</v>
      </c>
      <c r="P59">
        <v>2194</v>
      </c>
      <c r="Q59">
        <v>2126</v>
      </c>
      <c r="R59">
        <v>2191</v>
      </c>
      <c r="S59">
        <v>2228</v>
      </c>
    </row>
    <row r="60" spans="2:29">
      <c r="L60" t="s">
        <v>15</v>
      </c>
      <c r="O60">
        <v>1984</v>
      </c>
      <c r="P60">
        <v>1833</v>
      </c>
      <c r="Q60">
        <v>1884</v>
      </c>
      <c r="R60">
        <v>2116</v>
      </c>
      <c r="S60">
        <v>2013</v>
      </c>
    </row>
    <row r="61" spans="2:29">
      <c r="B61" s="3" t="s">
        <v>172</v>
      </c>
      <c r="L61" t="s">
        <v>16</v>
      </c>
      <c r="O61">
        <v>2163</v>
      </c>
      <c r="P61">
        <v>2031</v>
      </c>
      <c r="Q61">
        <v>1906</v>
      </c>
      <c r="R61">
        <v>1950</v>
      </c>
      <c r="S61">
        <v>1910</v>
      </c>
    </row>
    <row r="62" spans="2:29">
      <c r="L62" t="s">
        <v>17</v>
      </c>
      <c r="O62">
        <v>2002</v>
      </c>
      <c r="P62">
        <v>1846</v>
      </c>
      <c r="Q62">
        <v>1866</v>
      </c>
      <c r="R62">
        <v>1990</v>
      </c>
      <c r="S62">
        <v>2006</v>
      </c>
    </row>
    <row r="63" spans="2:29">
      <c r="L63" t="s">
        <v>18</v>
      </c>
      <c r="O63">
        <v>1834</v>
      </c>
      <c r="P63">
        <v>1636</v>
      </c>
      <c r="Q63">
        <v>1600</v>
      </c>
      <c r="R63">
        <v>1692</v>
      </c>
      <c r="S63">
        <v>1955</v>
      </c>
    </row>
    <row r="64" spans="2:29">
      <c r="L64" t="s">
        <v>19</v>
      </c>
      <c r="O64">
        <v>1884</v>
      </c>
      <c r="P64">
        <v>1564</v>
      </c>
      <c r="Q64">
        <v>1692</v>
      </c>
      <c r="R64">
        <v>1625</v>
      </c>
      <c r="S64">
        <v>1771</v>
      </c>
    </row>
  </sheetData>
  <hyperlinks>
    <hyperlink ref="A1" location="home!A1" display="home" xr:uid="{8DC70C34-A942-4FEA-B130-AEE2D39F774D}"/>
    <hyperlink ref="B17" r:id="rId1" xr:uid="{2F37E929-58C0-4097-801A-A536B7A53A68}"/>
    <hyperlink ref="L17" r:id="rId2" xr:uid="{AFC4FCB3-8955-4C40-A8B7-6B95E1A11C05}"/>
    <hyperlink ref="B30" r:id="rId3" location="tab2" xr:uid="{0D4D42D7-9BE4-4A3A-A74A-6F67AFEB6EFE}"/>
    <hyperlink ref="B48" r:id="rId4" xr:uid="{FCEA7DEE-291F-44DE-A4E3-025409A79E26}"/>
    <hyperlink ref="B61" r:id="rId5" xr:uid="{7C695A97-F639-41F3-8C64-8D505BC0F589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07D9E-5AE0-4C9D-8F71-0ACD053F2F87}">
  <dimension ref="B1:AN36"/>
  <sheetViews>
    <sheetView workbookViewId="0">
      <selection activeCell="C38" sqref="C38"/>
    </sheetView>
  </sheetViews>
  <sheetFormatPr baseColWidth="10" defaultRowHeight="15"/>
  <cols>
    <col min="1" max="1" width="5.7109375" customWidth="1"/>
    <col min="2" max="2" width="22.85546875" customWidth="1"/>
    <col min="3" max="34" width="8.5703125" customWidth="1"/>
  </cols>
  <sheetData>
    <row r="1" spans="2:40">
      <c r="C1" s="16">
        <v>2021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>
        <v>2022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>
        <v>2023</v>
      </c>
      <c r="AB1" s="14"/>
      <c r="AC1" s="14"/>
      <c r="AD1" s="14"/>
      <c r="AE1" s="14"/>
      <c r="AF1" s="14"/>
      <c r="AG1" s="14"/>
      <c r="AH1" s="14"/>
      <c r="AJ1" t="s">
        <v>135</v>
      </c>
      <c r="AK1" t="s">
        <v>136</v>
      </c>
      <c r="AL1" t="s">
        <v>139</v>
      </c>
      <c r="AM1" t="s">
        <v>137</v>
      </c>
      <c r="AN1" t="s">
        <v>138</v>
      </c>
    </row>
    <row r="2" spans="2:40">
      <c r="C2" s="16" t="s">
        <v>8</v>
      </c>
      <c r="D2" s="16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16" t="s">
        <v>18</v>
      </c>
      <c r="N2" s="16" t="s">
        <v>19</v>
      </c>
      <c r="O2" s="13" t="s">
        <v>8</v>
      </c>
      <c r="P2" s="13" t="s">
        <v>9</v>
      </c>
      <c r="Q2" s="13" t="s">
        <v>10</v>
      </c>
      <c r="R2" s="13" t="s">
        <v>11</v>
      </c>
      <c r="S2" s="13" t="s">
        <v>12</v>
      </c>
      <c r="T2" s="13" t="s">
        <v>13</v>
      </c>
      <c r="U2" s="13" t="s">
        <v>14</v>
      </c>
      <c r="V2" s="13" t="s">
        <v>15</v>
      </c>
      <c r="W2" s="13" t="s">
        <v>16</v>
      </c>
      <c r="X2" s="13" t="s">
        <v>17</v>
      </c>
      <c r="Y2" s="13" t="s">
        <v>18</v>
      </c>
      <c r="Z2" s="13" t="s">
        <v>19</v>
      </c>
      <c r="AA2" s="14" t="s">
        <v>8</v>
      </c>
      <c r="AB2" s="14" t="s">
        <v>9</v>
      </c>
      <c r="AC2" s="14" t="s">
        <v>10</v>
      </c>
      <c r="AD2" s="14" t="s">
        <v>11</v>
      </c>
      <c r="AE2" s="14" t="s">
        <v>12</v>
      </c>
      <c r="AF2" s="14" t="s">
        <v>13</v>
      </c>
      <c r="AG2" s="14" t="s">
        <v>14</v>
      </c>
      <c r="AH2" s="14" t="s">
        <v>15</v>
      </c>
    </row>
    <row r="3" spans="2:40">
      <c r="B3" s="3" t="s">
        <v>38</v>
      </c>
      <c r="C3" s="9">
        <f>Germany!E2/Germany!AD2</f>
        <v>1.0088534437465202</v>
      </c>
      <c r="D3" s="9">
        <f>Germany!E3/Germany!AD3</f>
        <v>1.0341414296563671</v>
      </c>
      <c r="E3" s="9">
        <f>Germany!E4/Germany!AD4</f>
        <v>1.0681745778910481</v>
      </c>
      <c r="F3" s="9">
        <f>Germany!E5/Germany!AD5</f>
        <v>1.0298422876388484</v>
      </c>
      <c r="G3" s="9">
        <f>Germany!E6/Germany!AD6</f>
        <v>0.97854686968677973</v>
      </c>
      <c r="H3" s="9">
        <f>Germany!E7/Germany!AD7</f>
        <v>0.99303961774333116</v>
      </c>
      <c r="I3" s="9">
        <f>Germany!E8/Germany!AD8</f>
        <v>1.0004776243380749</v>
      </c>
      <c r="J3" s="9">
        <f>Germany!E9/Germany!AD9</f>
        <v>1.0150277047070018</v>
      </c>
      <c r="K3" s="9">
        <f>Germany!E10/Germany!AD10</f>
        <v>1.0219170431681976</v>
      </c>
      <c r="L3" s="9">
        <f>Germany!E11/Germany!AD11</f>
        <v>1.0310798157234353</v>
      </c>
      <c r="M3" s="9">
        <f>Germany!E12/Germany!AD12</f>
        <v>1.0422656580135721</v>
      </c>
      <c r="N3" s="9">
        <f>Germany!E13/Germany!AD13</f>
        <v>1.0155169128550954</v>
      </c>
      <c r="O3" s="9">
        <f>Germany!D2/Germany!AD2</f>
        <v>0.91602167486139541</v>
      </c>
      <c r="P3" s="9">
        <f>Germany!D3/Germany!AD3</f>
        <v>0.91692906330798962</v>
      </c>
      <c r="Q3" s="9">
        <f>Germany!D4/Germany!AD4</f>
        <v>0.92601146862057981</v>
      </c>
      <c r="R3" s="9">
        <f>Germany!D5/Germany!AD5</f>
        <v>0.93024385504711937</v>
      </c>
      <c r="S3" s="9">
        <f>Germany!D6/Germany!AD6</f>
        <v>0.98362489137416409</v>
      </c>
      <c r="T3" s="9">
        <f>Germany!D7/Germany!AD7</f>
        <v>0.97315926107077011</v>
      </c>
      <c r="U3" s="9">
        <f>Germany!D8/Germany!AD8</f>
        <v>0.94673450316685703</v>
      </c>
      <c r="V3" s="9">
        <f>Germany!D9/Germany!AD9</f>
        <v>0.95074718755247101</v>
      </c>
      <c r="W3" s="9">
        <f>Germany!D10/Germany!AD10</f>
        <v>0.95852158409886656</v>
      </c>
      <c r="X3" s="9">
        <f>Germany!D11/Germany!AD11</f>
        <v>0.94947376306228692</v>
      </c>
      <c r="Y3" s="9">
        <f>Germany!D12/Germany!AD12</f>
        <v>0.95831434513501645</v>
      </c>
      <c r="Z3" s="9">
        <f>Germany!D13/Germany!AD13</f>
        <v>0.9430770377857125</v>
      </c>
      <c r="AA3" s="9">
        <f>Germany!C2/Germany!AD2</f>
        <v>0.89011221681134867</v>
      </c>
      <c r="AB3" s="9">
        <f>Germany!C3/Germany!AD3</f>
        <v>0.89673945506830843</v>
      </c>
      <c r="AC3" s="9">
        <f>Germany!C4/Germany!AD4</f>
        <v>0.90340872889455237</v>
      </c>
      <c r="AD3" s="9">
        <f>Germany!C5/Germany!AD5</f>
        <v>0.85618057579584828</v>
      </c>
      <c r="AE3" s="9">
        <f>Germany!C6/Germany!AD6</f>
        <v>0.86111761816601806</v>
      </c>
      <c r="AF3" s="9">
        <f>Germany!C7/Germany!AD7</f>
        <v>0.89983821814214227</v>
      </c>
      <c r="AG3" s="9"/>
      <c r="AH3" s="9"/>
      <c r="AJ3" s="9">
        <f>AVERAGE(C3:N3)</f>
        <v>1.0199069154306892</v>
      </c>
      <c r="AK3" s="9">
        <f>AVERAGE(O3:Z3)</f>
        <v>0.94607155292360245</v>
      </c>
      <c r="AL3" s="9">
        <f>AK3-AJ3</f>
        <v>-7.3835362507086777E-2</v>
      </c>
      <c r="AM3" s="9">
        <f>AVERAGE(AA3:AF3)</f>
        <v>0.88456613547970309</v>
      </c>
      <c r="AN3" s="9">
        <f>AM3-AK3</f>
        <v>-6.1505417443899368E-2</v>
      </c>
    </row>
    <row r="4" spans="2:40">
      <c r="B4" s="3" t="s">
        <v>39</v>
      </c>
      <c r="C4" s="9">
        <f>France!E2/France!AD2</f>
        <v>0.85597875629186315</v>
      </c>
      <c r="D4" s="9">
        <f>France!E3/France!AD3</f>
        <v>0.9297916091759616</v>
      </c>
      <c r="E4" s="9">
        <f>France!E4/France!AD4</f>
        <v>1.0166655633523103</v>
      </c>
      <c r="F4" s="9">
        <f>France!E5/France!AD5</f>
        <v>1.0234912130486016</v>
      </c>
      <c r="G4" s="9">
        <f>France!E6/France!AD6</f>
        <v>0.95430696427040052</v>
      </c>
      <c r="H4" s="9">
        <f>France!E7/France!AD7</f>
        <v>0.96537119289340101</v>
      </c>
      <c r="I4" s="9">
        <f>France!E8/France!AD8</f>
        <v>0.97095673656657155</v>
      </c>
      <c r="J4" s="9">
        <f>France!E9/France!AD9</f>
        <v>0.98713676753121993</v>
      </c>
      <c r="K4" s="9">
        <f>France!E10/France!AD10</f>
        <v>1.0041209320238782</v>
      </c>
      <c r="L4" s="9">
        <f>France!E11/France!AD11</f>
        <v>1.0118953450704755</v>
      </c>
      <c r="M4" s="9">
        <f>France!E12/France!AD12</f>
        <v>1.0125544452984883</v>
      </c>
      <c r="N4" s="9">
        <f>France!E13/France!AD13</f>
        <v>1.024652494191717</v>
      </c>
      <c r="O4" s="9">
        <f>France!D2/France!AD2</f>
        <v>0.95913756886369939</v>
      </c>
      <c r="P4" s="9">
        <f>France!D3/France!AD3</f>
        <v>0.99878045523736614</v>
      </c>
      <c r="Q4" s="9">
        <f>France!D4/France!AD4</f>
        <v>1.001257778366212</v>
      </c>
      <c r="R4" s="9">
        <f>France!D5/France!AD5</f>
        <v>0.97830602158377067</v>
      </c>
      <c r="S4" s="9">
        <f>France!D6/France!AD6</f>
        <v>0.96827760409763852</v>
      </c>
      <c r="T4" s="9">
        <f>France!D7/France!AD7</f>
        <v>0.97715736040609136</v>
      </c>
      <c r="U4" s="9">
        <f>France!D8/France!AD8</f>
        <v>0.95144260462927566</v>
      </c>
      <c r="V4" s="9">
        <f>France!D9/France!AD9</f>
        <v>0.96211575408261285</v>
      </c>
      <c r="W4" s="9">
        <f>France!D10/France!AD10</f>
        <v>0.92740227228962069</v>
      </c>
      <c r="X4" s="9">
        <f>France!D11/France!AD11</f>
        <v>0.91004286542967128</v>
      </c>
      <c r="Y4" s="9">
        <f>France!D12/France!AD12</f>
        <v>0.94959005892902892</v>
      </c>
      <c r="Z4" s="9">
        <f>France!D13/France!AD13</f>
        <v>0.93725468429107228</v>
      </c>
      <c r="AA4" s="9">
        <f>France!C2/France!AD2</f>
        <v>0.90047956878443181</v>
      </c>
      <c r="AB4" s="9">
        <f>France!C3/France!AD3</f>
        <v>0.93824830643510149</v>
      </c>
      <c r="AC4" s="9">
        <f>France!C4/France!AD4</f>
        <v>0.93340394545213823</v>
      </c>
      <c r="AD4" s="9">
        <f>France!C5/France!AD5</f>
        <v>0.9121813511474326</v>
      </c>
      <c r="AE4" s="9">
        <f>France!C6/France!AD6</f>
        <v>0.89187566754243031</v>
      </c>
      <c r="AF4" s="9">
        <f>France!C7/France!AD7</f>
        <v>0.90736040609137059</v>
      </c>
      <c r="AG4" s="9">
        <f>France!C8/France!AD8</f>
        <v>0.87056263051086735</v>
      </c>
      <c r="AH4" s="9"/>
      <c r="AJ4" s="9">
        <f t="shared" ref="AJ4:AJ27" si="0">AVERAGE(C4:N4)</f>
        <v>0.97974350164290736</v>
      </c>
      <c r="AK4" s="9">
        <f t="shared" ref="AK4:AK27" si="1">AVERAGE(O4:Z4)</f>
        <v>0.96006375235050523</v>
      </c>
      <c r="AL4" s="9">
        <f t="shared" ref="AL4:AL27" si="2">AK4-AJ4</f>
        <v>-1.9679749292402127E-2</v>
      </c>
      <c r="AM4" s="9">
        <f t="shared" ref="AM4:AM27" si="3">AVERAGE(AA4:AF4)</f>
        <v>0.91392487424215085</v>
      </c>
      <c r="AN4" s="9">
        <f t="shared" ref="AN4:AN27" si="4">AM4-AK4</f>
        <v>-4.6138878108354375E-2</v>
      </c>
    </row>
    <row r="5" spans="2:40">
      <c r="B5" s="3" t="s">
        <v>40</v>
      </c>
      <c r="C5" s="9">
        <f>Switzerland!E2/Switzerland!AD2</f>
        <v>1.0365055036923505</v>
      </c>
      <c r="D5" s="9">
        <f>Switzerland!E3/Switzerland!AD3</f>
        <v>1.0480109739368999</v>
      </c>
      <c r="E5" s="9">
        <f>Switzerland!E4/Switzerland!AD4</f>
        <v>1.0584269662921348</v>
      </c>
      <c r="F5" s="9">
        <f>Switzerland!E5/Switzerland!AD5</f>
        <v>1.0296763226857426</v>
      </c>
      <c r="G5" s="9">
        <f>Switzerland!E6/Switzerland!AD6</f>
        <v>0.99765619768298397</v>
      </c>
      <c r="H5" s="9">
        <f>Switzerland!E7/Switzerland!AD7</f>
        <v>1.0105435004421468</v>
      </c>
      <c r="I5" s="9">
        <f>Switzerland!E8/Switzerland!AD8</f>
        <v>1.012856415478615</v>
      </c>
      <c r="J5" s="9">
        <f>Switzerland!E9/Switzerland!AD9</f>
        <v>1.0342049656629688</v>
      </c>
      <c r="K5" s="9">
        <f>Switzerland!E10/Switzerland!AD10</f>
        <v>1.0535188654000536</v>
      </c>
      <c r="L5" s="9">
        <f>Switzerland!E11/Switzerland!AD11</f>
        <v>1.0731440301060555</v>
      </c>
      <c r="M5" s="9">
        <f>Switzerland!E12/Switzerland!AD12</f>
        <v>1.0393095445314766</v>
      </c>
      <c r="N5" s="9">
        <f>Switzerland!E13/Switzerland!AD13</f>
        <v>1.0203246088609446</v>
      </c>
      <c r="O5" s="9">
        <f>Switzerland!D2/Switzerland!AD2</f>
        <v>0.96600250801170406</v>
      </c>
      <c r="P5" s="9">
        <f>Switzerland!D3/Switzerland!AD3</f>
        <v>0.92546867855509829</v>
      </c>
      <c r="Q5" s="9">
        <f>Switzerland!D4/Switzerland!AD4</f>
        <v>0.93806179775280896</v>
      </c>
      <c r="R5" s="9">
        <f>Switzerland!D5/Switzerland!AD5</f>
        <v>0.95445853105744027</v>
      </c>
      <c r="S5" s="9">
        <f>Switzerland!D6/Switzerland!AD6</f>
        <v>0.94609254670863185</v>
      </c>
      <c r="T5" s="9">
        <f>Switzerland!D7/Switzerland!AD7</f>
        <v>0.97204271818243659</v>
      </c>
      <c r="U5" s="9">
        <f>Switzerland!D8/Switzerland!AD8</f>
        <v>0.9455193482688391</v>
      </c>
      <c r="V5" s="9">
        <f>Switzerland!D9/Switzerland!AD9</f>
        <v>0.96579503433703118</v>
      </c>
      <c r="W5" s="9">
        <f>Switzerland!D10/Switzerland!AD10</f>
        <v>0.95196681830345198</v>
      </c>
      <c r="X5" s="9">
        <f>Switzerland!D11/Switzerland!AD11</f>
        <v>0.94546698597331513</v>
      </c>
      <c r="Y5" s="9">
        <f>Switzerland!D12/Switzerland!AD12</f>
        <v>0.93153466782709604</v>
      </c>
      <c r="Z5" s="9">
        <f>Switzerland!D13/Switzerland!AD13</f>
        <v>0.95818102061704924</v>
      </c>
      <c r="AA5" s="9">
        <f>Switzerland!C2/Switzerland!AD2</f>
        <v>0.88379545771213597</v>
      </c>
      <c r="AB5" s="9">
        <f>Switzerland!C3/Switzerland!AD3</f>
        <v>0.89559518366102731</v>
      </c>
      <c r="AC5" s="9">
        <f>Switzerland!C4/Switzerland!AD4</f>
        <v>0.90955056179775284</v>
      </c>
      <c r="AD5" s="9">
        <f>Switzerland!C5/Switzerland!AD5</f>
        <v>0.87739924923861468</v>
      </c>
      <c r="AE5" s="9">
        <f>Switzerland!C6/Switzerland!AD6</f>
        <v>0.90350231031942674</v>
      </c>
      <c r="AF5" s="9">
        <f>Switzerland!C7/Switzerland!AD7</f>
        <v>0.88551799197333514</v>
      </c>
      <c r="AG5" s="9"/>
      <c r="AH5" s="9"/>
      <c r="AJ5" s="9">
        <f t="shared" si="0"/>
        <v>1.0345148245643645</v>
      </c>
      <c r="AK5" s="9">
        <f t="shared" si="1"/>
        <v>0.95004922129957514</v>
      </c>
      <c r="AL5" s="9">
        <f t="shared" si="2"/>
        <v>-8.4465603264789357E-2</v>
      </c>
      <c r="AM5" s="9">
        <f t="shared" si="3"/>
        <v>0.89256012578371546</v>
      </c>
      <c r="AN5" s="9">
        <f t="shared" si="4"/>
        <v>-5.7489095515859678E-2</v>
      </c>
    </row>
    <row r="6" spans="2:40">
      <c r="B6" s="3" t="s">
        <v>41</v>
      </c>
      <c r="C6" s="9">
        <f>Austria!E2/Austria!AD2</f>
        <v>0.9816325083327424</v>
      </c>
      <c r="D6" s="9">
        <f>Austria!E3/Austria!AD3</f>
        <v>1.0302513186472231</v>
      </c>
      <c r="E6" s="9">
        <f>Austria!E4/Austria!AD4</f>
        <v>1.0279184145812237</v>
      </c>
      <c r="F6" s="9">
        <f>Austria!E5/Austria!AD5</f>
        <v>0.98428247678923897</v>
      </c>
      <c r="G6" s="9">
        <f>Austria!E6/Austria!AD6</f>
        <v>0.98437931987835225</v>
      </c>
      <c r="H6" s="9">
        <f>Austria!E7/Austria!AD7</f>
        <v>1.0080223229856993</v>
      </c>
      <c r="I6" s="9">
        <f>Austria!E8/Austria!AD8</f>
        <v>0.97678275290215588</v>
      </c>
      <c r="J6" s="9">
        <f>Austria!E9/Austria!AD9</f>
        <v>0.99504328861278168</v>
      </c>
      <c r="K6" s="9">
        <f>Austria!E10/Austria!AD10</f>
        <v>1.0582237724711565</v>
      </c>
      <c r="L6" s="9">
        <f>Austria!E11/Austria!AD11</f>
        <v>1.0424259093722066</v>
      </c>
      <c r="M6" s="9">
        <f>Austria!E12/Austria!AD12</f>
        <v>1.0376890092529902</v>
      </c>
      <c r="N6" s="9">
        <f>Austria!E13/Austria!AD13</f>
        <v>0.99992628086988578</v>
      </c>
      <c r="O6" s="9">
        <f>Austria!D2/Austria!AD2</f>
        <v>0.93766399546131485</v>
      </c>
      <c r="P6" s="9">
        <f>Austria!D3/Austria!AD3</f>
        <v>0.95997517840521251</v>
      </c>
      <c r="Q6" s="9">
        <f>Austria!D4/Austria!AD4</f>
        <v>0.93259077101113841</v>
      </c>
      <c r="R6" s="9">
        <f>Austria!D5/Austria!AD5</f>
        <v>0.93398640251480369</v>
      </c>
      <c r="S6" s="9">
        <f>Austria!D6/Austria!AD6</f>
        <v>0.96986452861487416</v>
      </c>
      <c r="T6" s="9">
        <f>Austria!D7/Austria!AD7</f>
        <v>1.002441576560865</v>
      </c>
      <c r="U6" s="9">
        <f>Austria!D8/Austria!AD8</f>
        <v>0.96581196581196582</v>
      </c>
      <c r="V6" s="9">
        <f>Austria!D9/Austria!AD9</f>
        <v>0.99187099332496198</v>
      </c>
      <c r="W6" s="9">
        <f>Austria!D10/Austria!AD10</f>
        <v>1.0186477059297021</v>
      </c>
      <c r="X6" s="9">
        <f>Austria!D11/Austria!AD11</f>
        <v>0.99855600632606756</v>
      </c>
      <c r="Y6" s="9">
        <f>Austria!D12/Austria!AD12</f>
        <v>0.98187015722560744</v>
      </c>
      <c r="Z6" s="9">
        <f>Austria!D13/Austria!AD13</f>
        <v>0.93431625506819016</v>
      </c>
      <c r="AA6" s="9">
        <f>Austria!C2/Austria!AD2</f>
        <v>0.91809091553790512</v>
      </c>
      <c r="AB6" s="9">
        <f>Austria!C3/Austria!AD3</f>
        <v>0.90148929568724789</v>
      </c>
      <c r="AC6" s="9">
        <f>Austria!C4/Austria!AD4</f>
        <v>0.91089252133661214</v>
      </c>
      <c r="AD6" s="9">
        <f>Austria!C5/Austria!AD5</f>
        <v>0.90328240368447987</v>
      </c>
      <c r="AE6" s="9">
        <f>Austria!C6/Austria!AD6</f>
        <v>0.91844069670998063</v>
      </c>
      <c r="AF6" s="9">
        <f>Austria!C7/Austria!AD7</f>
        <v>0.92012556679455881</v>
      </c>
      <c r="AG6" s="9"/>
      <c r="AH6" s="9"/>
      <c r="AJ6" s="9">
        <f t="shared" si="0"/>
        <v>1.0105481145579713</v>
      </c>
      <c r="AK6" s="9">
        <f t="shared" si="1"/>
        <v>0.96896629468789197</v>
      </c>
      <c r="AL6" s="9">
        <f t="shared" si="2"/>
        <v>-4.1581819870079362E-2</v>
      </c>
      <c r="AM6" s="9">
        <f t="shared" si="3"/>
        <v>0.91205356662513071</v>
      </c>
      <c r="AN6" s="9">
        <f t="shared" si="4"/>
        <v>-5.6912728062761264E-2</v>
      </c>
    </row>
    <row r="7" spans="2:40">
      <c r="B7" s="3" t="s">
        <v>43</v>
      </c>
      <c r="C7" s="9">
        <f>NorthernIreland!E2/NorthernIreland!AD2</f>
        <v>0.96511932861264094</v>
      </c>
      <c r="D7" s="9">
        <f>NorthernIreland!E3/NorthernIreland!AD3</f>
        <v>0.9768957345971564</v>
      </c>
      <c r="E7" s="9">
        <f>NorthernIreland!E4/NorthernIreland!AD4</f>
        <v>0.97049180327868856</v>
      </c>
      <c r="F7" s="9">
        <f>NorthernIreland!E5/NorthernIreland!AD5</f>
        <v>0.94273127753303965</v>
      </c>
      <c r="G7" s="9">
        <f>NorthernIreland!E6/NorthernIreland!AD6</f>
        <v>0.90264111859140339</v>
      </c>
      <c r="H7" s="9">
        <f>NorthernIreland!E7/NorthernIreland!AD7</f>
        <v>0.99660825325042401</v>
      </c>
      <c r="I7" s="9">
        <f>NorthernIreland!E8/NorthernIreland!AD8</f>
        <v>1.0163348647269015</v>
      </c>
      <c r="J7" s="9">
        <f>NorthernIreland!E9/NorthernIreland!AD9</f>
        <v>0.94859697044946611</v>
      </c>
      <c r="K7" s="9">
        <f>NorthernIreland!E10/NorthernIreland!AD10</f>
        <v>0.98155533399800599</v>
      </c>
      <c r="L7" s="9">
        <f>NorthernIreland!E11/NorthernIreland!AD11</f>
        <v>0.95211411105450838</v>
      </c>
      <c r="M7" s="9">
        <f>NorthernIreland!E12/NorthernIreland!AD12</f>
        <v>0.97355639503507829</v>
      </c>
      <c r="N7" s="9">
        <f>NorthernIreland!E13/NorthernIreland!AD13</f>
        <v>1.0208562019758507</v>
      </c>
      <c r="O7" s="9">
        <f>NorthernIreland!D2/NorthernIreland!AD2</f>
        <v>0.8848675583530029</v>
      </c>
      <c r="P7" s="9">
        <f>NorthernIreland!D3/NorthernIreland!AD3</f>
        <v>0.95142180094786732</v>
      </c>
      <c r="Q7" s="9">
        <f>NorthernIreland!D4/NorthernIreland!AD4</f>
        <v>0.96120218579234973</v>
      </c>
      <c r="R7" s="9">
        <f>NorthernIreland!D5/NorthernIreland!AD5</f>
        <v>0.9096916299559471</v>
      </c>
      <c r="S7" s="9">
        <f>NorthernIreland!D6/NorthernIreland!AD6</f>
        <v>0.87830139823925424</v>
      </c>
      <c r="T7" s="9">
        <f>NorthernIreland!D7/NorthernIreland!AD7</f>
        <v>0.93159977388354998</v>
      </c>
      <c r="U7" s="9">
        <f>NorthernIreland!D8/NorthernIreland!AD8</f>
        <v>0.90352220520673809</v>
      </c>
      <c r="V7" s="9">
        <f>NorthernIreland!D9/NorthernIreland!AD9</f>
        <v>0.89793891234169354</v>
      </c>
      <c r="W7" s="9">
        <f>NorthernIreland!D10/NorthernIreland!AD10</f>
        <v>0.89680957128614158</v>
      </c>
      <c r="X7" s="9">
        <f>NorthernIreland!D11/NorthernIreland!AD11</f>
        <v>0.91085073866530819</v>
      </c>
      <c r="Y7" s="9">
        <f>NorthernIreland!D12/NorthernIreland!AD12</f>
        <v>0.86130599028602262</v>
      </c>
      <c r="Z7" s="9">
        <f>NorthernIreland!D13/NorthernIreland!AD13</f>
        <v>0.93688254665203075</v>
      </c>
      <c r="AA7" s="9">
        <f>NorthernIreland!C2/NorthernIreland!AD2</f>
        <v>0.88644112247574092</v>
      </c>
      <c r="AB7" s="9">
        <f>NorthernIreland!C3/NorthernIreland!AD3</f>
        <v>0.88507109004739337</v>
      </c>
      <c r="AC7" s="9">
        <f>NorthernIreland!C4/NorthernIreland!AD4</f>
        <v>0.8918032786885246</v>
      </c>
      <c r="AD7" s="9">
        <f>NorthernIreland!C5/NorthernIreland!AD5</f>
        <v>0.81718061674008813</v>
      </c>
      <c r="AE7" s="9">
        <f>NorthernIreland!C6/NorthernIreland!AD6</f>
        <v>0.8280683583635422</v>
      </c>
      <c r="AF7" s="9">
        <f>NorthernIreland!C7/NorthernIreland!AD7</f>
        <v>0.94403617863199552</v>
      </c>
      <c r="AG7" s="9"/>
      <c r="AH7" s="9"/>
      <c r="AJ7" s="9">
        <f t="shared" si="0"/>
        <v>0.97062511609193036</v>
      </c>
      <c r="AK7" s="9">
        <f t="shared" si="1"/>
        <v>0.91036619263415897</v>
      </c>
      <c r="AL7" s="9">
        <f t="shared" si="2"/>
        <v>-6.0258923457771396E-2</v>
      </c>
      <c r="AM7" s="9">
        <f t="shared" si="3"/>
        <v>0.87543344082454733</v>
      </c>
      <c r="AN7" s="9">
        <f t="shared" si="4"/>
        <v>-3.493275180961164E-2</v>
      </c>
    </row>
    <row r="8" spans="2:40">
      <c r="B8" s="3" t="s">
        <v>74</v>
      </c>
      <c r="C8" s="9">
        <f>Scotland!E2/Scotland!AD2</f>
        <v>0.86079545454545459</v>
      </c>
      <c r="D8" s="9">
        <f>Scotland!E3/Scotland!AD3</f>
        <v>0.90262467191601048</v>
      </c>
      <c r="E8" s="9">
        <f>Scotland!E4/Scotland!AD4</f>
        <v>0.95748031496062991</v>
      </c>
      <c r="F8" s="9">
        <f>Scotland!E5/Scotland!AD5</f>
        <v>0.90895813047711782</v>
      </c>
      <c r="G8" s="9">
        <f>Scotland!E6/Scotland!AD6</f>
        <v>0.92611862643080123</v>
      </c>
      <c r="H8" s="9">
        <f>Scotland!E7/Scotland!AD7</f>
        <v>0.94711936590559564</v>
      </c>
      <c r="I8" s="9">
        <f>Scotland!E8/Scotland!AD8</f>
        <v>0.97651857568074085</v>
      </c>
      <c r="J8" s="9">
        <f>Scotland!E9/Scotland!AD9</f>
        <v>0.98654503990877995</v>
      </c>
      <c r="K8" s="9">
        <f>Scotland!E10/Scotland!AD10</f>
        <v>0.9981528515354422</v>
      </c>
      <c r="L8" s="9">
        <f>Scotland!E11/Scotland!AD11</f>
        <v>1.0047880415742148</v>
      </c>
      <c r="M8" s="9">
        <f>Scotland!E12/Scotland!AD12</f>
        <v>1.0053475935828877</v>
      </c>
      <c r="N8" s="9">
        <f>Scotland!E13/Scotland!AD13</f>
        <v>0.97002724795640327</v>
      </c>
      <c r="O8" s="9">
        <f>Scotland!D2/Scotland!AD2</f>
        <v>0.921875</v>
      </c>
      <c r="P8" s="9">
        <f>Scotland!D3/Scotland!AD3</f>
        <v>0.92572178477690292</v>
      </c>
      <c r="Q8" s="9">
        <f>Scotland!D4/Scotland!AD4</f>
        <v>0.95190793458509992</v>
      </c>
      <c r="R8" s="9">
        <f>Scotland!D5/Scotland!AD5</f>
        <v>0.91066212268743918</v>
      </c>
      <c r="S8" s="9">
        <f>Scotland!D6/Scotland!AD6</f>
        <v>0.88426407677188112</v>
      </c>
      <c r="T8" s="9">
        <f>Scotland!D7/Scotland!AD7</f>
        <v>0.92061989826097246</v>
      </c>
      <c r="U8" s="9">
        <f>Scotland!D8/Scotland!AD8</f>
        <v>0.88766398412523428</v>
      </c>
      <c r="V8" s="9">
        <f>Scotland!D9/Scotland!AD9</f>
        <v>0.94777651083238312</v>
      </c>
      <c r="W8" s="9">
        <f>Scotland!D10/Scotland!AD10</f>
        <v>0.93488801662433618</v>
      </c>
      <c r="X8" s="9">
        <f>Scotland!D11/Scotland!AD11</f>
        <v>0.94149246759313321</v>
      </c>
      <c r="Y8" s="9">
        <f>Scotland!D12/Scotland!AD12</f>
        <v>0.92650167889565971</v>
      </c>
      <c r="Z8" s="9">
        <f>Scotland!D13/Scotland!AD13</f>
        <v>0.94178845677483281</v>
      </c>
      <c r="AA8" s="9">
        <f>Scotland!C2/Scotland!AD2</f>
        <v>0.85842803030303028</v>
      </c>
      <c r="AB8" s="9">
        <f>Scotland!C3/Scotland!AD3</f>
        <v>0.8887139107611548</v>
      </c>
      <c r="AC8" s="9">
        <f>Scotland!C4/Scotland!AD4</f>
        <v>0.92477286493034527</v>
      </c>
      <c r="AD8" s="9">
        <f>Scotland!C5/Scotland!AD5</f>
        <v>0.86757546251217132</v>
      </c>
      <c r="AE8" s="9">
        <f>Scotland!C6/Scotland!AD6</f>
        <v>0.90045091918140829</v>
      </c>
      <c r="AF8" s="9">
        <f>Scotland!C7/Scotland!AD7</f>
        <v>0.91612445285697386</v>
      </c>
      <c r="AG8" s="9">
        <f>Scotland!C8/Scotland!AD8</f>
        <v>0.87619887553742692</v>
      </c>
      <c r="AH8" s="9"/>
      <c r="AJ8" s="9">
        <f t="shared" si="0"/>
        <v>0.95370632620617324</v>
      </c>
      <c r="AK8" s="9">
        <f t="shared" si="1"/>
        <v>0.9245968276606561</v>
      </c>
      <c r="AL8" s="9">
        <f t="shared" si="2"/>
        <v>-2.9109498545517143E-2</v>
      </c>
      <c r="AM8" s="9">
        <f t="shared" si="3"/>
        <v>0.89267760675751395</v>
      </c>
      <c r="AN8" s="9">
        <f t="shared" si="4"/>
        <v>-3.1919220903142143E-2</v>
      </c>
    </row>
    <row r="9" spans="2:40">
      <c r="B9" s="3" t="s">
        <v>44</v>
      </c>
      <c r="C9" s="9">
        <f>Sweden!E2/Sweden!AD2</f>
        <v>0.94929621683846999</v>
      </c>
      <c r="D9" s="9">
        <f>Sweden!E3/Sweden!AD3</f>
        <v>1.0114205344585092</v>
      </c>
      <c r="E9" s="9">
        <f>Sweden!E4/Sweden!AD4</f>
        <v>1.0164579967689822</v>
      </c>
      <c r="F9" s="9">
        <f>Sweden!E5/Sweden!AD5</f>
        <v>0.98185816382627822</v>
      </c>
      <c r="G9" s="9">
        <f>Sweden!E6/Sweden!AD6</f>
        <v>0.98746771261838706</v>
      </c>
      <c r="H9" s="9">
        <f>Sweden!E7/Sweden!AD7</f>
        <v>1.0262695263448691</v>
      </c>
      <c r="I9" s="9">
        <f>Sweden!E8/Sweden!AD8</f>
        <v>0.98761298962169397</v>
      </c>
      <c r="J9" s="9">
        <f>Sweden!E9/Sweden!AD9</f>
        <v>0.98901314498724735</v>
      </c>
      <c r="K9" s="9">
        <f>Sweden!E10/Sweden!AD10</f>
        <v>0.99708886889324089</v>
      </c>
      <c r="L9" s="9">
        <f>Sweden!E11/Sweden!AD11</f>
        <v>0.99466154174674359</v>
      </c>
      <c r="M9" s="9">
        <f>Sweden!E12/Sweden!AD12</f>
        <v>1.0002355712603062</v>
      </c>
      <c r="N9" s="9">
        <f>Sweden!E13/Sweden!AD13</f>
        <v>0.99785499785499787</v>
      </c>
      <c r="O9" s="9">
        <f>Sweden!D2/Sweden!AD2</f>
        <v>0.9331798440688609</v>
      </c>
      <c r="P9" s="9">
        <f>Sweden!D3/Sweden!AD3</f>
        <v>0.96157524613220813</v>
      </c>
      <c r="Q9" s="9">
        <f>Sweden!D4/Sweden!AD4</f>
        <v>0.92831179321486268</v>
      </c>
      <c r="R9" s="9">
        <f>Sweden!D5/Sweden!AD5</f>
        <v>0.88120345844370029</v>
      </c>
      <c r="S9" s="9">
        <f>Sweden!D6/Sweden!AD6</f>
        <v>0.91648330622787721</v>
      </c>
      <c r="T9" s="9">
        <f>Sweden!D7/Sweden!AD7</f>
        <v>0.95745642674167464</v>
      </c>
      <c r="U9" s="9">
        <f>Sweden!D8/Sweden!AD8</f>
        <v>0.88306470897699552</v>
      </c>
      <c r="V9" s="9">
        <f>Sweden!D9/Sweden!AD9</f>
        <v>0.91907004120070634</v>
      </c>
      <c r="W9" s="9">
        <f>Sweden!D10/Sweden!AD10</f>
        <v>0.88646588683639438</v>
      </c>
      <c r="X9" s="9">
        <f>Sweden!D11/Sweden!AD11</f>
        <v>0.86984838778560747</v>
      </c>
      <c r="Y9" s="9">
        <f>Sweden!D12/Sweden!AD12</f>
        <v>0.88409893992932864</v>
      </c>
      <c r="Z9" s="9">
        <f>Sweden!D13/Sweden!AD13</f>
        <v>0.92198320769749342</v>
      </c>
      <c r="AA9" s="9">
        <f>Sweden!C2/Sweden!AD2</f>
        <v>0.86630736225210614</v>
      </c>
      <c r="AB9" s="9">
        <f>Sweden!C3/Sweden!AD3</f>
        <v>0.89203938115330517</v>
      </c>
      <c r="AC9" s="9">
        <f>Sweden!C4/Sweden!AD4</f>
        <v>0.88115912762520199</v>
      </c>
      <c r="AD9" s="9">
        <f>Sweden!C5/Sweden!AD5</f>
        <v>0.83822279974011693</v>
      </c>
      <c r="AE9" s="9">
        <f>Sweden!C6/Sweden!AD6</f>
        <v>0.89151439778054142</v>
      </c>
      <c r="AF9" s="9">
        <f>Sweden!C7/Sweden!AD7</f>
        <v>0.89959314882716357</v>
      </c>
      <c r="AG9" s="9">
        <f>Sweden!C8/Sweden!AD8</f>
        <v>0.8574298149122388</v>
      </c>
      <c r="AH9" s="9"/>
      <c r="AJ9" s="9">
        <f t="shared" si="0"/>
        <v>0.9949364387683105</v>
      </c>
      <c r="AK9" s="9">
        <f t="shared" si="1"/>
        <v>0.9118951039379759</v>
      </c>
      <c r="AL9" s="9">
        <f t="shared" si="2"/>
        <v>-8.3041334830334601E-2</v>
      </c>
      <c r="AM9" s="9">
        <f t="shared" si="3"/>
        <v>0.87813936956307259</v>
      </c>
      <c r="AN9" s="9">
        <f t="shared" si="4"/>
        <v>-3.3755734374903312E-2</v>
      </c>
    </row>
    <row r="10" spans="2:40">
      <c r="B10" s="3" t="s">
        <v>45</v>
      </c>
      <c r="C10" s="9">
        <f>Portugal!E2/Portugal!AD2</f>
        <v>0.82931546591144578</v>
      </c>
      <c r="D10" s="9">
        <f>Portugal!E3/Portugal!AD3</f>
        <v>0.89621756798999686</v>
      </c>
      <c r="E10" s="9">
        <f>Portugal!E4/Portugal!AD4</f>
        <v>0.95206067544361761</v>
      </c>
      <c r="F10" s="9">
        <f>Portugal!E5/Portugal!AD5</f>
        <v>0.91521486643437866</v>
      </c>
      <c r="G10" s="9">
        <f>Portugal!E6/Portugal!AD6</f>
        <v>0.92220190940483449</v>
      </c>
      <c r="H10" s="9">
        <f>Portugal!E7/Portugal!AD7</f>
        <v>0.94282010658216908</v>
      </c>
      <c r="I10" s="9">
        <f>Portugal!E8/Portugal!AD8</f>
        <v>0.93665642122143522</v>
      </c>
      <c r="J10" s="9">
        <f>Portugal!E9/Portugal!AD9</f>
        <v>0.96164953992880653</v>
      </c>
      <c r="K10" s="9">
        <f>Portugal!E10/Portugal!AD10</f>
        <v>0.93346215780998387</v>
      </c>
      <c r="L10" s="9">
        <f>Portugal!E11/Portugal!AD11</f>
        <v>0.89669638175144206</v>
      </c>
      <c r="M10" s="9">
        <f>Portugal!E12/Portugal!AD12</f>
        <v>0.91792505592841167</v>
      </c>
      <c r="N10" s="9">
        <f>Portugal!E13/Portugal!AD13</f>
        <v>0.98794665145139438</v>
      </c>
      <c r="O10" s="9">
        <f>Portugal!D2/Portugal!AD2</f>
        <v>0.88319403191268908</v>
      </c>
      <c r="P10" s="9">
        <f>Portugal!D3/Portugal!AD3</f>
        <v>0.97467958737105342</v>
      </c>
      <c r="Q10" s="9">
        <f>Portugal!D4/Portugal!AD4</f>
        <v>0.96093302804808245</v>
      </c>
      <c r="R10" s="9">
        <f>Portugal!D5/Portugal!AD5</f>
        <v>0.90360046457607435</v>
      </c>
      <c r="S10" s="9">
        <f>Portugal!D6/Portugal!AD6</f>
        <v>0.94143137653192499</v>
      </c>
      <c r="T10" s="9">
        <f>Portugal!D7/Portugal!AD7</f>
        <v>0.96816937923087998</v>
      </c>
      <c r="U10" s="9">
        <f>Portugal!D8/Portugal!AD8</f>
        <v>0.96792730188427101</v>
      </c>
      <c r="V10" s="9">
        <f>Portugal!D9/Portugal!AD9</f>
        <v>1.0224998320908052</v>
      </c>
      <c r="W10" s="9">
        <f>Portugal!D10/Portugal!AD10</f>
        <v>0.98782608695652174</v>
      </c>
      <c r="X10" s="9">
        <f>Portugal!D11/Portugal!AD11</f>
        <v>0.96224436287362347</v>
      </c>
      <c r="Y10" s="9">
        <f>Portugal!D12/Portugal!AD12</f>
        <v>1.0016778523489933</v>
      </c>
      <c r="Z10" s="9">
        <f>Portugal!D13/Portugal!AD13</f>
        <v>1.0130518507952357</v>
      </c>
      <c r="AA10" s="9">
        <f>Portugal!C2/Portugal!AD2</f>
        <v>0.99399046763832288</v>
      </c>
      <c r="AB10" s="9">
        <f>Portugal!C3/Portugal!AD3</f>
        <v>0.97170990934667079</v>
      </c>
      <c r="AC10" s="9">
        <f>Portugal!C4/Portugal!AD4</f>
        <v>1.0084430452203779</v>
      </c>
      <c r="AD10" s="9">
        <f>Portugal!C5/Portugal!AD5</f>
        <v>0.95688153310104529</v>
      </c>
      <c r="AE10" s="9">
        <f>Portugal!C6/Portugal!AD6</f>
        <v>0.98097366104678718</v>
      </c>
      <c r="AF10" s="9">
        <f>Portugal!C7/Portugal!AD7</f>
        <v>0.99567910125306058</v>
      </c>
      <c r="AG10" s="9"/>
      <c r="AH10" s="9"/>
      <c r="AJ10" s="9">
        <f t="shared" si="0"/>
        <v>0.92434723332149316</v>
      </c>
      <c r="AK10" s="9">
        <f t="shared" si="1"/>
        <v>0.96560292955167959</v>
      </c>
      <c r="AL10" s="9">
        <f t="shared" si="2"/>
        <v>4.1255696230186434E-2</v>
      </c>
      <c r="AM10" s="9">
        <f t="shared" si="3"/>
        <v>0.98461295293437734</v>
      </c>
      <c r="AN10" s="9">
        <f t="shared" si="4"/>
        <v>1.9010023382697749E-2</v>
      </c>
    </row>
    <row r="11" spans="2:40">
      <c r="B11" s="3" t="s">
        <v>46</v>
      </c>
      <c r="C11" s="9">
        <f>Spain!E2/Spain!AD2</f>
        <v>0.76421436803688048</v>
      </c>
      <c r="D11" s="9">
        <f>Spain!E3/Spain!AD3</f>
        <v>0.87998556217289303</v>
      </c>
      <c r="E11" s="9">
        <f>Spain!E4/Spain!AD4</f>
        <v>0.97388266514385524</v>
      </c>
      <c r="F11" s="9">
        <f>Spain!E5/Spain!AD5</f>
        <v>0.93891394924417204</v>
      </c>
      <c r="G11" s="9">
        <f>Spain!E6/Spain!AD6</f>
        <v>0.90929780005936867</v>
      </c>
      <c r="H11" s="9">
        <f>Spain!E7/Spain!AD7</f>
        <v>0.93450004247727469</v>
      </c>
      <c r="I11" s="9">
        <f>Spain!E8/Spain!AD8</f>
        <v>0.9575159805877087</v>
      </c>
      <c r="J11" s="9">
        <f>Spain!E9/Spain!AD9</f>
        <v>0.92424289777166613</v>
      </c>
      <c r="K11" s="9">
        <f>Spain!E10/Spain!AD10</f>
        <v>0.96855890991381388</v>
      </c>
      <c r="L11" s="9">
        <f>Spain!E11/Spain!AD11</f>
        <v>0.92870155936390308</v>
      </c>
      <c r="M11" s="9">
        <f>Spain!E12/Spain!AD12</f>
        <v>0.94451093822727572</v>
      </c>
      <c r="N11" s="9">
        <f>Spain!E13/Spain!AD13</f>
        <v>0.95606568364611255</v>
      </c>
      <c r="O11" s="9">
        <f>Spain!D2/Spain!AD2</f>
        <v>0.88705339992316556</v>
      </c>
      <c r="P11" s="9">
        <f>Spain!D3/Spain!AD3</f>
        <v>0.90027070925825659</v>
      </c>
      <c r="Q11" s="9">
        <f>Spain!D4/Spain!AD4</f>
        <v>0.91667646416634474</v>
      </c>
      <c r="R11" s="9">
        <f>Spain!D5/Spain!AD5</f>
        <v>0.87576185393064976</v>
      </c>
      <c r="S11" s="9">
        <f>Spain!D6/Spain!AD6</f>
        <v>0.89033279461723669</v>
      </c>
      <c r="T11" s="9">
        <f>Spain!D7/Spain!AD7</f>
        <v>0.92675218757964484</v>
      </c>
      <c r="U11" s="9">
        <f>Spain!D8/Spain!AD8</f>
        <v>0.90584410485150224</v>
      </c>
      <c r="V11" s="9">
        <f>Spain!D9/Spain!AD9</f>
        <v>0.9171172297402882</v>
      </c>
      <c r="W11" s="9">
        <f>Spain!D10/Spain!AD10</f>
        <v>0.90801996565393939</v>
      </c>
      <c r="X11" s="9">
        <f>Spain!D11/Spain!AD11</f>
        <v>0.86876640419947504</v>
      </c>
      <c r="Y11" s="9">
        <f>Spain!D12/Spain!AD12</f>
        <v>0.94587406077531755</v>
      </c>
      <c r="Z11" s="9">
        <f>Spain!D13/Spain!AD13</f>
        <v>0.92278820375335124</v>
      </c>
      <c r="AA11" s="9">
        <f>Spain!C2/Spain!AD2</f>
        <v>0.86393904469202198</v>
      </c>
      <c r="AB11" s="9">
        <f>Spain!C3/Spain!AD3</f>
        <v>0.88327016783974011</v>
      </c>
      <c r="AC11" s="9">
        <f>Spain!C4/Spain!AD4</f>
        <v>0.88721678227716283</v>
      </c>
      <c r="AD11" s="9">
        <f>Spain!C5/Spain!AD5</f>
        <v>0.86191935539409803</v>
      </c>
      <c r="AE11" s="9">
        <f>Spain!C6/Spain!AD6</f>
        <v>0.86467231768857811</v>
      </c>
      <c r="AF11" s="9">
        <f>Spain!C7/Spain!AD7</f>
        <v>0.90095998640727215</v>
      </c>
      <c r="AG11" s="9"/>
      <c r="AH11" s="9"/>
      <c r="AJ11" s="9">
        <f t="shared" si="0"/>
        <v>0.92336586305374391</v>
      </c>
      <c r="AK11" s="9">
        <f t="shared" si="1"/>
        <v>0.90543811487076431</v>
      </c>
      <c r="AL11" s="9">
        <f t="shared" si="2"/>
        <v>-1.7927748182979597E-2</v>
      </c>
      <c r="AM11" s="9">
        <f t="shared" si="3"/>
        <v>0.87699627571647876</v>
      </c>
      <c r="AN11" s="9">
        <f t="shared" si="4"/>
        <v>-2.8441839154285553E-2</v>
      </c>
    </row>
    <row r="12" spans="2:40">
      <c r="B12" s="3" t="s">
        <v>47</v>
      </c>
      <c r="C12" s="9">
        <f>Netherlands!E2/Netherlands!AD2</f>
        <v>0.98918861437028105</v>
      </c>
      <c r="D12" s="9">
        <f>Netherlands!E3/Netherlands!AD3</f>
        <v>1.0851714699726291</v>
      </c>
      <c r="E12" s="9">
        <f>Netherlands!E4/Netherlands!AD4</f>
        <v>1.0997970854085961</v>
      </c>
      <c r="F12" s="9">
        <f>Netherlands!E5/Netherlands!AD5</f>
        <v>1.0821468505404399</v>
      </c>
      <c r="G12" s="9">
        <f>Netherlands!E6/Netherlands!AD6</f>
        <v>1.0312021172865302</v>
      </c>
      <c r="H12" s="9">
        <f>Netherlands!E7/Netherlands!AD7</f>
        <v>1.0518366189193022</v>
      </c>
      <c r="I12" s="9">
        <f>Netherlands!E8/Netherlands!AD8</f>
        <v>1.0468917557599193</v>
      </c>
      <c r="J12" s="9">
        <f>Netherlands!E9/Netherlands!AD9</f>
        <v>1.0438935042846864</v>
      </c>
      <c r="K12" s="9">
        <f>Netherlands!E10/Netherlands!AD10</f>
        <v>1.0845225761171084</v>
      </c>
      <c r="L12" s="9">
        <f>Netherlands!E11/Netherlands!AD11</f>
        <v>1.0783378512850428</v>
      </c>
      <c r="M12" s="9">
        <f>Netherlands!E12/Netherlands!AD12</f>
        <v>1.0764660578721532</v>
      </c>
      <c r="N12" s="9">
        <f>Netherlands!E13/Netherlands!AD13</f>
        <v>1.0812428950359985</v>
      </c>
      <c r="O12" s="9">
        <f>Netherlands!D2/Netherlands!AD2</f>
        <v>0.99301690829818157</v>
      </c>
      <c r="P12" s="9">
        <f>Netherlands!D3/Netherlands!AD3</f>
        <v>1.023506681693769</v>
      </c>
      <c r="Q12" s="9">
        <f>Netherlands!D4/Netherlands!AD4</f>
        <v>0.99885629957572408</v>
      </c>
      <c r="R12" s="9">
        <f>Netherlands!D5/Netherlands!AD5</f>
        <v>0.95654118524040255</v>
      </c>
      <c r="S12" s="9">
        <f>Netherlands!D6/Netherlands!AD6</f>
        <v>0.97283744254074389</v>
      </c>
      <c r="T12" s="9">
        <f>Netherlands!D7/Netherlands!AD7</f>
        <v>0.99751808254148344</v>
      </c>
      <c r="U12" s="9">
        <f>Netherlands!D8/Netherlands!AD8</f>
        <v>0.96435186689630525</v>
      </c>
      <c r="V12" s="9">
        <f>Netherlands!D9/Netherlands!AD9</f>
        <v>0.99450513508209593</v>
      </c>
      <c r="W12" s="9">
        <f>Netherlands!D10/Netherlands!AD10</f>
        <v>1.0139366999766051</v>
      </c>
      <c r="X12" s="9">
        <f>Netherlands!D11/Netherlands!AD11</f>
        <v>0.99090690731908182</v>
      </c>
      <c r="Y12" s="9">
        <f>Netherlands!D12/Netherlands!AD12</f>
        <v>0.96673634796640628</v>
      </c>
      <c r="Z12" s="9">
        <f>Netherlands!D13/Netherlands!AD13</f>
        <v>0.98044713906782877</v>
      </c>
      <c r="AA12" s="9">
        <f>Netherlands!C2/Netherlands!AD2</f>
        <v>0.93410371840771333</v>
      </c>
      <c r="AB12" s="9">
        <f>Netherlands!C3/Netherlands!AD3</f>
        <v>0.9787473836741265</v>
      </c>
      <c r="AC12" s="9">
        <f>Netherlands!C4/Netherlands!AD4</f>
        <v>1.0085961999631063</v>
      </c>
      <c r="AD12" s="9">
        <f>Netherlands!C5/Netherlands!AD5</f>
        <v>0.95512486023108456</v>
      </c>
      <c r="AE12" s="9">
        <f>Netherlands!C6/Netherlands!AD6</f>
        <v>0.99164229001253656</v>
      </c>
      <c r="AF12" s="9">
        <f>Netherlands!C7/Netherlands!AD7</f>
        <v>0.98759041270741743</v>
      </c>
      <c r="AG12" s="9">
        <f>Netherlands!C8/Netherlands!AD8</f>
        <v>0.96207714554967017</v>
      </c>
      <c r="AH12" s="9"/>
      <c r="AJ12" s="9">
        <f t="shared" si="0"/>
        <v>1.0625581164043905</v>
      </c>
      <c r="AK12" s="9">
        <f t="shared" si="1"/>
        <v>0.98776339134988567</v>
      </c>
      <c r="AL12" s="9">
        <f t="shared" si="2"/>
        <v>-7.4794725054504796E-2</v>
      </c>
      <c r="AM12" s="9">
        <f t="shared" si="3"/>
        <v>0.97596747749933088</v>
      </c>
      <c r="AN12" s="9">
        <f t="shared" si="4"/>
        <v>-1.1795913850554784E-2</v>
      </c>
    </row>
    <row r="13" spans="2:40">
      <c r="B13" s="3" t="s">
        <v>48</v>
      </c>
      <c r="C13" s="9">
        <f>Belgium!E2/Belgium!AD2</f>
        <v>0.88285991126523533</v>
      </c>
      <c r="D13" s="9">
        <f>Belgium!E3/Belgium!AD3</f>
        <v>0.99484772154797341</v>
      </c>
      <c r="E13" s="9">
        <f>Belgium!E4/Belgium!AD4</f>
        <v>1.0371139371917986</v>
      </c>
      <c r="F13" s="9">
        <f>Belgium!E5/Belgium!AD5</f>
        <v>1.0208190586623096</v>
      </c>
      <c r="G13" s="9">
        <f>Belgium!E6/Belgium!AD6</f>
        <v>0.95429507220485332</v>
      </c>
      <c r="H13" s="9">
        <f>Belgium!E7/Belgium!AD7</f>
        <v>1.0086709598904722</v>
      </c>
      <c r="I13" s="9">
        <f>Belgium!E8/Belgium!AD8</f>
        <v>1.0015709049364498</v>
      </c>
      <c r="J13" s="9">
        <f>Belgium!E9/Belgium!AD9</f>
        <v>0.99259472975572227</v>
      </c>
      <c r="K13" s="9">
        <f>Belgium!E10/Belgium!AD10</f>
        <v>1.0686853393893514</v>
      </c>
      <c r="L13" s="9">
        <f>Belgium!E11/Belgium!AD11</f>
        <v>1.0184675834970531</v>
      </c>
      <c r="M13" s="9">
        <f>Belgium!E12/Belgium!AD12</f>
        <v>1.0262751159196291</v>
      </c>
      <c r="N13" s="9">
        <f>Belgium!E13/Belgium!AD13</f>
        <v>1.0548783733432692</v>
      </c>
      <c r="O13" s="9">
        <f>Belgium!D2/Belgium!AD2</f>
        <v>0.96343515732571783</v>
      </c>
      <c r="P13" s="9">
        <f>Belgium!D3/Belgium!AD3</f>
        <v>1.0206091138081061</v>
      </c>
      <c r="Q13" s="9">
        <f>Belgium!D4/Belgium!AD4</f>
        <v>1.0006747988580327</v>
      </c>
      <c r="R13" s="9">
        <f>Belgium!D5/Belgium!AD5</f>
        <v>0.97127496969377536</v>
      </c>
      <c r="S13" s="9">
        <f>Belgium!D6/Belgium!AD6</f>
        <v>0.97742047541064958</v>
      </c>
      <c r="T13" s="9">
        <f>Belgium!D7/Belgium!AD7</f>
        <v>0.98250595811571417</v>
      </c>
      <c r="U13" s="9">
        <f>Belgium!D8/Belgium!AD8</f>
        <v>0.95158756604941208</v>
      </c>
      <c r="V13" s="9">
        <f>Belgium!D9/Belgium!AD9</f>
        <v>0.9469128678592037</v>
      </c>
      <c r="W13" s="9">
        <f>Belgium!D10/Belgium!AD10</f>
        <v>0.98228614685844062</v>
      </c>
      <c r="X13" s="9">
        <f>Belgium!D11/Belgium!AD11</f>
        <v>0.92387033398821217</v>
      </c>
      <c r="Y13" s="9">
        <f>Belgium!D12/Belgium!AD12</f>
        <v>0.94792943559132337</v>
      </c>
      <c r="Z13" s="9">
        <f>Belgium!D13/Belgium!AD13</f>
        <v>0.95523500292755625</v>
      </c>
      <c r="AA13" s="9">
        <f>Belgium!C2/Belgium!AD2</f>
        <v>0.93875261359579787</v>
      </c>
      <c r="AB13" s="9">
        <f>Belgium!C3/Belgium!AD3</f>
        <v>0.97584153881383096</v>
      </c>
      <c r="AC13" s="9">
        <f>Belgium!C4/Belgium!AD4</f>
        <v>0.98126135478847654</v>
      </c>
      <c r="AD13" s="9">
        <f>Belgium!C5/Belgium!AD5</f>
        <v>0.94861118431455227</v>
      </c>
      <c r="AE13" s="9">
        <f>Belgium!C6/Belgium!AD6</f>
        <v>0.9398044762046549</v>
      </c>
      <c r="AF13" s="9">
        <f>Belgium!C7/Belgium!AD7</f>
        <v>0.95816642158105569</v>
      </c>
      <c r="AG13" s="9">
        <f>Belgium!C8/Belgium!AD8</f>
        <v>0.91674203836816304</v>
      </c>
      <c r="AH13" s="9"/>
      <c r="AJ13" s="9">
        <f t="shared" si="0"/>
        <v>1.0050898923003431</v>
      </c>
      <c r="AK13" s="9">
        <f t="shared" si="1"/>
        <v>0.96864515220717873</v>
      </c>
      <c r="AL13" s="9">
        <f t="shared" si="2"/>
        <v>-3.6444740093164341E-2</v>
      </c>
      <c r="AM13" s="9">
        <f t="shared" si="3"/>
        <v>0.95707293154972806</v>
      </c>
      <c r="AN13" s="9">
        <f t="shared" si="4"/>
        <v>-1.1572220657450671E-2</v>
      </c>
    </row>
    <row r="14" spans="2:40">
      <c r="B14" s="3" t="s">
        <v>49</v>
      </c>
      <c r="C14" s="9">
        <f>Norway!E2/Norway!AD2</f>
        <v>1.003076923076923</v>
      </c>
      <c r="D14" s="9">
        <f>Norway!E3/Norway!AD3</f>
        <v>1.0206978119455943</v>
      </c>
      <c r="E14" s="9">
        <f>Norway!E4/Norway!AD4</f>
        <v>1.0603542532254537</v>
      </c>
      <c r="F14" s="9">
        <f>Norway!E5/Norway!AD5</f>
        <v>0.99754404698344901</v>
      </c>
      <c r="G14" s="9">
        <f>Norway!E6/Norway!AD6</f>
        <v>0.99675653760389216</v>
      </c>
      <c r="H14" s="9">
        <f>Norway!E7/Norway!AD7</f>
        <v>1.0252774352651048</v>
      </c>
      <c r="I14" s="9">
        <f>Norway!E8/Norway!AD8</f>
        <v>1.0281411018628617</v>
      </c>
      <c r="J14" s="9">
        <f>Norway!E9/Norway!AD9</f>
        <v>1.0465279871369713</v>
      </c>
      <c r="K14" s="9">
        <f>Norway!E10/Norway!AD10</f>
        <v>1.008248730964467</v>
      </c>
      <c r="L14" s="9">
        <f>Norway!E11/Norway!AD11</f>
        <v>1.0155852768873659</v>
      </c>
      <c r="M14" s="9">
        <f>Norway!E12/Norway!AD12</f>
        <v>1.0448846539618857</v>
      </c>
      <c r="N14" s="9">
        <f>Norway!E13/Norway!AD13</f>
        <v>1.0254214610650254</v>
      </c>
      <c r="O14" s="9">
        <f>Norway!D2/Norway!AD2</f>
        <v>0.9514285714285714</v>
      </c>
      <c r="P14" s="9">
        <f>Norway!D3/Norway!AD3</f>
        <v>0.96510940272028389</v>
      </c>
      <c r="Q14" s="9">
        <f>Norway!D4/Norway!AD4</f>
        <v>0.97441504482834029</v>
      </c>
      <c r="R14" s="9">
        <f>Norway!D5/Norway!AD5</f>
        <v>0.91062466631073147</v>
      </c>
      <c r="S14" s="9">
        <f>Norway!D6/Norway!AD6</f>
        <v>0.90431785931481856</v>
      </c>
      <c r="T14" s="9">
        <f>Norway!D7/Norway!AD7</f>
        <v>0.93773119605425403</v>
      </c>
      <c r="U14" s="9">
        <f>Norway!D8/Norway!AD8</f>
        <v>0.92508917954815695</v>
      </c>
      <c r="V14" s="9">
        <f>Norway!D9/Norway!AD9</f>
        <v>0.92734398552909258</v>
      </c>
      <c r="W14" s="9">
        <f>Norway!D10/Norway!AD10</f>
        <v>0.94648900169204742</v>
      </c>
      <c r="X14" s="9">
        <f>Norway!D11/Norway!AD11</f>
        <v>0.95434950812424013</v>
      </c>
      <c r="Y14" s="9">
        <f>Norway!D12/Norway!AD12</f>
        <v>0.91399197592778336</v>
      </c>
      <c r="Z14" s="9">
        <f>Norway!D13/Norway!AD13</f>
        <v>0.96548033181696546</v>
      </c>
      <c r="AA14" s="9">
        <f>Norway!C2/Norway!AD2</f>
        <v>0.89934065934065932</v>
      </c>
      <c r="AB14" s="9">
        <f>Norway!C3/Norway!AD3</f>
        <v>0.92465996451803667</v>
      </c>
      <c r="AC14" s="9">
        <f>Norway!C4/Norway!AD4</f>
        <v>0.96391865296304391</v>
      </c>
      <c r="AD14" s="9">
        <f>Norway!C5/Norway!AD5</f>
        <v>0.9178857447944474</v>
      </c>
      <c r="AE14" s="9">
        <f>Norway!C6/Norway!AD6</f>
        <v>0.93067099128319486</v>
      </c>
      <c r="AF14" s="9">
        <f>Norway!C7/Norway!AD7</f>
        <v>0.9570489108097</v>
      </c>
      <c r="AG14" s="9">
        <f>Norway!C8/Norway!AD8</f>
        <v>0.94133967499009119</v>
      </c>
      <c r="AH14" s="9"/>
      <c r="AJ14" s="9">
        <f t="shared" si="0"/>
        <v>1.0227096849982495</v>
      </c>
      <c r="AK14" s="9">
        <f t="shared" si="1"/>
        <v>0.93969756027460727</v>
      </c>
      <c r="AL14" s="9">
        <f t="shared" si="2"/>
        <v>-8.3012124723642278E-2</v>
      </c>
      <c r="AM14" s="9">
        <f t="shared" si="3"/>
        <v>0.93225415395151379</v>
      </c>
      <c r="AN14" s="9"/>
    </row>
    <row r="15" spans="2:40">
      <c r="B15" s="3" t="s">
        <v>50</v>
      </c>
      <c r="C15" s="9">
        <f>Israel!E2/Israel!AD2</f>
        <v>0.93008630923733437</v>
      </c>
      <c r="D15" s="9">
        <f>Israel!E3/Israel!AD3</f>
        <v>0.98758910156674029</v>
      </c>
      <c r="E15" s="9">
        <f>Israel!E4/Israel!AD4</f>
        <v>1.0543039284403057</v>
      </c>
      <c r="F15" s="9">
        <f>Israel!E5/Israel!AD5</f>
        <v>1.0517776523702032</v>
      </c>
      <c r="G15" s="9">
        <f>Israel!E6/Israel!AD6</f>
        <v>1.0287413280475719</v>
      </c>
      <c r="H15" s="9">
        <f>Israel!E7/Israel!AD7</f>
        <v>1.0244858656028613</v>
      </c>
      <c r="I15" s="9">
        <f>Israel!E8/Israel!AD8</f>
        <v>1.0126517734790783</v>
      </c>
      <c r="J15" s="9">
        <f>Israel!E9/Israel!AD9</f>
        <v>1.0579782270606533</v>
      </c>
      <c r="K15" s="9">
        <f>Israel!E10/Israel!AD10</f>
        <v>1.0625773883226974</v>
      </c>
      <c r="L15" s="9">
        <f>Israel!E11/Israel!AD11</f>
        <v>0.9798732416138507</v>
      </c>
      <c r="M15" s="9">
        <f>Israel!E12/Israel!AD12</f>
        <v>0.97306530022336091</v>
      </c>
      <c r="N15" s="9">
        <f>Israel!E13/Israel!AD13</f>
        <v>1.019644169035679</v>
      </c>
      <c r="O15" s="9">
        <f>Israel!D2/Israel!AD2</f>
        <v>0.96762601469502996</v>
      </c>
      <c r="P15" s="9">
        <f>Israel!D3/Israel!AD3</f>
        <v>0.97065528096392517</v>
      </c>
      <c r="Q15" s="9">
        <f>Israel!D4/Israel!AD4</f>
        <v>1.0193251226594573</v>
      </c>
      <c r="R15" s="9">
        <f>Israel!D5/Israel!AD5</f>
        <v>1.0035976297968396</v>
      </c>
      <c r="S15" s="9">
        <f>Israel!D6/Israel!AD6</f>
        <v>1.0044769488397525</v>
      </c>
      <c r="T15" s="9">
        <f>Israel!D7/Israel!AD7</f>
        <v>1.0189834238943531</v>
      </c>
      <c r="U15" s="9">
        <f>Israel!D8/Israel!AD8</f>
        <v>0.99767360336530797</v>
      </c>
      <c r="V15" s="9">
        <f>Israel!D9/Israel!AD9</f>
        <v>1.0136858475894246</v>
      </c>
      <c r="W15" s="9">
        <f>Israel!D10/Israel!AD10</f>
        <v>0.96040892783439691</v>
      </c>
      <c r="X15" s="9">
        <f>Israel!D11/Israel!AD11</f>
        <v>0.96225073427113927</v>
      </c>
      <c r="Y15" s="9">
        <f>Israel!D12/Israel!AD12</f>
        <v>1.0081461043226909</v>
      </c>
      <c r="Z15" s="9">
        <f>Israel!D13/Israel!AD13</f>
        <v>1.0037371833775195</v>
      </c>
      <c r="AA15" s="9">
        <f>Israel!C2/Israel!AD2</f>
        <v>0.99701607469438824</v>
      </c>
      <c r="AB15" s="9">
        <f>Israel!C3/Israel!AD3</f>
        <v>0.98787856858559175</v>
      </c>
      <c r="AC15" s="9">
        <f>Israel!C4/Israel!AD4</f>
        <v>0.97673642401788996</v>
      </c>
      <c r="AD15" s="9">
        <f>Israel!C5/Israel!AD5</f>
        <v>0.97404063205417613</v>
      </c>
      <c r="AE15" s="9">
        <f>Israel!C6/Israel!AD6</f>
        <v>0.98916646731143842</v>
      </c>
      <c r="AF15" s="9">
        <f>Israel!C7/Israel!AD7</f>
        <v>0.95701217415228013</v>
      </c>
      <c r="AG15" s="9"/>
      <c r="AH15" s="9"/>
      <c r="AJ15" s="9">
        <f t="shared" si="0"/>
        <v>1.0152311904166946</v>
      </c>
      <c r="AK15" s="9">
        <f t="shared" si="1"/>
        <v>0.9942139018008197</v>
      </c>
      <c r="AL15" s="9">
        <f t="shared" si="2"/>
        <v>-2.1017288615874929E-2</v>
      </c>
      <c r="AM15" s="9">
        <f t="shared" si="3"/>
        <v>0.98030839013596072</v>
      </c>
      <c r="AN15" s="9">
        <f t="shared" si="4"/>
        <v>-1.3905511664858983E-2</v>
      </c>
    </row>
    <row r="16" spans="2:40">
      <c r="B16" s="3" t="s">
        <v>51</v>
      </c>
      <c r="C16" s="9">
        <f>Italy!E2/Italy!AD2</f>
        <v>0.83808425625486038</v>
      </c>
      <c r="D16" s="9">
        <f>Italy!E3/Italy!AD3</f>
        <v>0.91807887785210018</v>
      </c>
      <c r="E16" s="9">
        <f>Italy!E4/Italy!AD4</f>
        <v>0.99182682341792772</v>
      </c>
      <c r="F16" s="9">
        <f>Italy!E5/Italy!AD5</f>
        <v>0.96075654582074521</v>
      </c>
      <c r="G16" s="9">
        <f>Italy!E6/Italy!AD6</f>
        <v>0.89885765257675598</v>
      </c>
      <c r="H16" s="9">
        <f>Italy!E7/Italy!AD7</f>
        <v>0.89735313105229175</v>
      </c>
      <c r="I16" s="9">
        <f>Italy!E8/Italy!AD8</f>
        <v>0.89173113555961592</v>
      </c>
      <c r="J16" s="9">
        <f>Italy!E9/Italy!AD9</f>
        <v>0.92030444903617292</v>
      </c>
      <c r="K16" s="9">
        <f>Italy!E10/Italy!AD10</f>
        <v>0.96755154572164015</v>
      </c>
      <c r="L16" s="9">
        <f>Italy!E11/Italy!AD11</f>
        <v>0.94826601599003224</v>
      </c>
      <c r="M16" s="9">
        <f>Italy!E12/Italy!AD12</f>
        <v>0.96860106133249868</v>
      </c>
      <c r="N16" s="9">
        <f>Italy!E13/Italy!AD13</f>
        <v>0.95972222222222225</v>
      </c>
      <c r="O16" s="9">
        <f>Italy!D2/Italy!AD2</f>
        <v>0.86806468048590812</v>
      </c>
      <c r="P16" s="9">
        <f>Italy!D3/Italy!AD3</f>
        <v>0.90643103208564413</v>
      </c>
      <c r="Q16" s="9">
        <f>Italy!D4/Italy!AD4</f>
        <v>0.88687849803073826</v>
      </c>
      <c r="R16" s="9">
        <f>Italy!D5/Italy!AD5</f>
        <v>0.86628272910372606</v>
      </c>
      <c r="S16" s="9">
        <f>Italy!D6/Italy!AD6</f>
        <v>0.89575000719362352</v>
      </c>
      <c r="T16" s="9">
        <f>Italy!D7/Italy!AD7</f>
        <v>0.93129617674485332</v>
      </c>
      <c r="U16" s="9">
        <f>Italy!D8/Italy!AD8</f>
        <v>0.92555300703650434</v>
      </c>
      <c r="V16" s="9">
        <f>Italy!D9/Italy!AD9</f>
        <v>0.94130724766562912</v>
      </c>
      <c r="W16" s="9">
        <f>Italy!D10/Italy!AD10</f>
        <v>0.91895686539611554</v>
      </c>
      <c r="X16" s="9">
        <f>Italy!D11/Italy!AD11</f>
        <v>0.90159381164988062</v>
      </c>
      <c r="Y16" s="9">
        <f>Italy!D12/Italy!AD12</f>
        <v>0.95989415128967548</v>
      </c>
      <c r="Z16" s="9">
        <f>Italy!D13/Italy!AD13</f>
        <v>0.95311111111111113</v>
      </c>
      <c r="AA16" s="9">
        <f>Italy!C2/Italy!AD2</f>
        <v>0.89067067120752996</v>
      </c>
      <c r="AB16" s="9">
        <f>Italy!C3/Italy!AD3</f>
        <v>0.88761528123213818</v>
      </c>
      <c r="AC16" s="9">
        <f>Italy!C4/Italy!AD4</f>
        <v>0.87299002043294149</v>
      </c>
      <c r="AD16" s="9">
        <f>Italy!C5/Italy!AD5</f>
        <v>0.845166163141994</v>
      </c>
      <c r="AE16" s="9">
        <f>Italy!C6/Italy!AD6</f>
        <v>0.8706874226685466</v>
      </c>
      <c r="AF16" s="9">
        <f>Italy!C7/Italy!AD7</f>
        <v>0.88076895488128537</v>
      </c>
      <c r="AG16" s="9"/>
      <c r="AH16" s="9"/>
      <c r="AJ16" s="9">
        <f t="shared" si="0"/>
        <v>0.93009447640307208</v>
      </c>
      <c r="AK16" s="9">
        <f t="shared" si="1"/>
        <v>0.9129266098161174</v>
      </c>
      <c r="AL16" s="9">
        <f t="shared" si="2"/>
        <v>-1.7167866586954683E-2</v>
      </c>
      <c r="AM16" s="9">
        <f t="shared" si="3"/>
        <v>0.87464975226073916</v>
      </c>
      <c r="AN16" s="9">
        <f t="shared" si="4"/>
        <v>-3.8276857555378241E-2</v>
      </c>
    </row>
    <row r="17" spans="2:40">
      <c r="B17" s="3" t="s">
        <v>52</v>
      </c>
      <c r="C17" s="9">
        <f>Denmark!E2/Denmark!AD2</f>
        <v>1.0322319075613218</v>
      </c>
      <c r="D17" s="9">
        <f>Denmark!E3/Denmark!AD3</f>
        <v>1.0146777281429482</v>
      </c>
      <c r="E17" s="9">
        <f>Denmark!E4/Denmark!AD4</f>
        <v>1.0784453738651434</v>
      </c>
      <c r="F17" s="9">
        <f>Denmark!E5/Denmark!AD5</f>
        <v>1.0266488321843812</v>
      </c>
      <c r="G17" s="9">
        <f>Denmark!E6/Denmark!AD6</f>
        <v>1.0177786274134966</v>
      </c>
      <c r="H17" s="9">
        <f>Denmark!E7/Denmark!AD7</f>
        <v>0.99252672405638065</v>
      </c>
      <c r="I17" s="9">
        <f>Denmark!E8/Denmark!AD8</f>
        <v>1.0457249400692532</v>
      </c>
      <c r="J17" s="9">
        <f>Denmark!E9/Denmark!AD9</f>
        <v>1.0371029451018774</v>
      </c>
      <c r="K17" s="9">
        <f>Denmark!E10/Denmark!AD10</f>
        <v>1.0178537868821651</v>
      </c>
      <c r="L17" s="9">
        <f>Denmark!E11/Denmark!AD11</f>
        <v>1.0664505672609401</v>
      </c>
      <c r="M17" s="9">
        <f>Denmark!E12/Denmark!AD12</f>
        <v>1.0662237907411252</v>
      </c>
      <c r="N17" s="9">
        <f>Denmark!E13/Denmark!AD13</f>
        <v>1.0452946818714697</v>
      </c>
      <c r="O17" s="9">
        <f>Denmark!D2/Denmark!AD2</f>
        <v>0.98925603081289282</v>
      </c>
      <c r="P17" s="9">
        <f>Denmark!D3/Denmark!AD3</f>
        <v>0.9804296958094022</v>
      </c>
      <c r="Q17" s="9">
        <f>Denmark!D4/Denmark!AD4</f>
        <v>0.98031214934203814</v>
      </c>
      <c r="R17" s="9">
        <f>Denmark!D5/Denmark!AD5</f>
        <v>0.92272867578969031</v>
      </c>
      <c r="S17" s="9">
        <f>Denmark!D6/Denmark!AD6</f>
        <v>0.9481934620531447</v>
      </c>
      <c r="T17" s="9">
        <f>Denmark!D7/Denmark!AD7</f>
        <v>0.96206602970390687</v>
      </c>
      <c r="U17" s="9">
        <f>Denmark!D8/Denmark!AD8</f>
        <v>0.94433099529432651</v>
      </c>
      <c r="V17" s="9">
        <f>Denmark!D9/Denmark!AD9</f>
        <v>0.94563573271643386</v>
      </c>
      <c r="W17" s="9">
        <f>Denmark!D10/Denmark!AD10</f>
        <v>0.94982146213117835</v>
      </c>
      <c r="X17" s="9">
        <f>Denmark!D11/Denmark!AD11</f>
        <v>0.93164267327676609</v>
      </c>
      <c r="Y17" s="9">
        <f>Denmark!D12/Denmark!AD12</f>
        <v>0.94560930039443636</v>
      </c>
      <c r="Z17" s="9">
        <f>Denmark!D13/Denmark!AD13</f>
        <v>0.95491846957263138</v>
      </c>
      <c r="AA17" s="9">
        <f>Denmark!C2/Denmark!AD2</f>
        <v>0.95965943644840868</v>
      </c>
      <c r="AB17" s="9">
        <f>Denmark!C3/Denmark!AD3</f>
        <v>0.93852371835779624</v>
      </c>
      <c r="AC17" s="9">
        <f>Denmark!C4/Denmark!AD4</f>
        <v>0.98316841783127618</v>
      </c>
      <c r="AD17" s="9">
        <f>Denmark!C5/Denmark!AD5</f>
        <v>0.93116575779401178</v>
      </c>
      <c r="AE17" s="9">
        <f>Denmark!C6/Denmark!AD6</f>
        <v>0.933855859300325</v>
      </c>
      <c r="AF17" s="9">
        <f>Denmark!C7/Denmark!AD7</f>
        <v>0.94295714691136123</v>
      </c>
      <c r="AG17" s="9"/>
      <c r="AH17" s="9"/>
      <c r="AJ17" s="9">
        <f t="shared" si="0"/>
        <v>1.036746658762542</v>
      </c>
      <c r="AK17" s="9">
        <f t="shared" si="1"/>
        <v>0.95457872307473712</v>
      </c>
      <c r="AL17" s="9">
        <f t="shared" si="2"/>
        <v>-8.2167935687804894E-2</v>
      </c>
      <c r="AM17" s="9">
        <f t="shared" si="3"/>
        <v>0.94822172277386318</v>
      </c>
      <c r="AN17" s="9">
        <f t="shared" si="4"/>
        <v>-6.3570003008739384E-3</v>
      </c>
    </row>
    <row r="18" spans="2:40">
      <c r="B18" s="3" t="s">
        <v>53</v>
      </c>
      <c r="C18" s="9">
        <f>Finland!E2/Finland!AD2</f>
        <v>1.000375234521576</v>
      </c>
      <c r="D18" s="9">
        <f>Finland!E3/Finland!AD3</f>
        <v>1.0655692729766804</v>
      </c>
      <c r="E18" s="9">
        <f>Finland!E4/Finland!AD4</f>
        <v>1.0966594690715101</v>
      </c>
      <c r="F18" s="9">
        <f>Finland!E5/Finland!AD5</f>
        <v>1.0391119142894023</v>
      </c>
      <c r="G18" s="9">
        <f>Finland!E6/Finland!AD6</f>
        <v>1.0239078733258231</v>
      </c>
      <c r="H18" s="9">
        <f>Finland!E7/Finland!AD7</f>
        <v>1.0919205967884689</v>
      </c>
      <c r="I18" s="9">
        <f>Finland!E8/Finland!AD8</f>
        <v>1.0316440637639781</v>
      </c>
      <c r="J18" s="9">
        <f>Finland!E9/Finland!AD9</f>
        <v>1.035814606741573</v>
      </c>
      <c r="K18" s="9">
        <f>Finland!E10/Finland!AD10</f>
        <v>1.0920444610965405</v>
      </c>
      <c r="L18" s="9">
        <f>Finland!E11/Finland!AD11</f>
        <v>1.063639841856906</v>
      </c>
      <c r="M18" s="9">
        <f>Finland!E12/Finland!AD12</f>
        <v>1.0662323561346363</v>
      </c>
      <c r="N18" s="9">
        <f>Finland!E13/Finland!AD13</f>
        <v>1.0296756383712906</v>
      </c>
      <c r="O18" s="9">
        <f>Finland!D2/Finland!AD2</f>
        <v>0.99862414008755473</v>
      </c>
      <c r="P18" s="9">
        <f>Finland!D3/Finland!AD3</f>
        <v>0.94732510288065841</v>
      </c>
      <c r="Q18" s="9">
        <f>Finland!D4/Finland!AD4</f>
        <v>0.92213895592531436</v>
      </c>
      <c r="R18" s="9">
        <f>Finland!D5/Finland!AD5</f>
        <v>0.90280108429069317</v>
      </c>
      <c r="S18" s="9">
        <f>Finland!D6/Finland!AD6</f>
        <v>0.94930529478032299</v>
      </c>
      <c r="T18" s="9">
        <f>Finland!D7/Finland!AD7</f>
        <v>0.98545960298394231</v>
      </c>
      <c r="U18" s="9">
        <f>Finland!D8/Finland!AD8</f>
        <v>0.96145610278372595</v>
      </c>
      <c r="V18" s="9">
        <f>Finland!D9/Finland!AD9</f>
        <v>0.95201310861423216</v>
      </c>
      <c r="W18" s="9">
        <f>Finland!D10/Finland!AD10</f>
        <v>0.97539652803796673</v>
      </c>
      <c r="X18" s="9">
        <f>Finland!D11/Finland!AD11</f>
        <v>0.9797219742379798</v>
      </c>
      <c r="Y18" s="9">
        <f>Finland!D12/Finland!AD12</f>
        <v>0.93648208469055372</v>
      </c>
      <c r="Z18" s="9">
        <f>Finland!D13/Finland!AD13</f>
        <v>0.92974465148378194</v>
      </c>
      <c r="AA18" s="9">
        <f>Finland!C2/Finland!AD2</f>
        <v>0.88555347091932457</v>
      </c>
      <c r="AB18" s="9">
        <f>Finland!C3/Finland!AD3</f>
        <v>0.89135802469135805</v>
      </c>
      <c r="AC18" s="9">
        <f>Finland!C4/Finland!AD4</f>
        <v>0.93001397180236256</v>
      </c>
      <c r="AD18" s="9">
        <f>Finland!C5/Finland!AD5</f>
        <v>0.87388666580611851</v>
      </c>
      <c r="AE18" s="9">
        <f>Finland!C6/Finland!AD6</f>
        <v>0.92051570910001257</v>
      </c>
      <c r="AF18" s="9">
        <f>Finland!C7/Finland!AD7</f>
        <v>0.93235554431660139</v>
      </c>
      <c r="AG18" s="9">
        <f>Finland!C8/Finland!AD8</f>
        <v>0.94051867713537951</v>
      </c>
      <c r="AH18" s="9"/>
      <c r="AJ18" s="9">
        <f t="shared" si="0"/>
        <v>1.0530496107448655</v>
      </c>
      <c r="AK18" s="9">
        <f t="shared" si="1"/>
        <v>0.95337238589972717</v>
      </c>
      <c r="AL18" s="9">
        <f t="shared" si="2"/>
        <v>-9.9677224845138301E-2</v>
      </c>
      <c r="AM18" s="9">
        <f t="shared" si="3"/>
        <v>0.90561389777262968</v>
      </c>
      <c r="AN18" s="9">
        <f t="shared" si="4"/>
        <v>-4.7758488127097487E-2</v>
      </c>
    </row>
    <row r="19" spans="2:40">
      <c r="B19" s="3" t="s">
        <v>56</v>
      </c>
      <c r="C19" s="9">
        <f>Poland!E2/Poland!AD2</f>
        <v>0.74815905743740796</v>
      </c>
      <c r="D19" s="9">
        <f>Poland!E3/Poland!AD3</f>
        <v>0.90277777777777779</v>
      </c>
      <c r="E19" s="9">
        <f>Poland!E4/Poland!AD4</f>
        <v>1.014827018121911</v>
      </c>
      <c r="F19" s="9">
        <f>Poland!E5/Poland!AD5</f>
        <v>0.89465153970826583</v>
      </c>
      <c r="G19" s="9">
        <f>Poland!E6/Poland!AD6</f>
        <v>0.87480190174326466</v>
      </c>
      <c r="H19" s="9">
        <f>Poland!E7/Poland!AD7</f>
        <v>0.892018779342723</v>
      </c>
      <c r="I19" s="9">
        <f>Poland!E8/Poland!AD8</f>
        <v>0.77918424753867788</v>
      </c>
      <c r="J19" s="9">
        <f>Poland!E9/Poland!AD9</f>
        <v>0.83063328424153171</v>
      </c>
      <c r="K19" s="9">
        <f>Poland!E10/Poland!AD10</f>
        <v>0.90166414523449323</v>
      </c>
      <c r="L19" s="9">
        <f>Poland!E11/Poland!AD11</f>
        <v>0.78235294117647058</v>
      </c>
      <c r="M19" s="9">
        <f>Poland!E12/Poland!AD12</f>
        <v>0.94645941278065626</v>
      </c>
      <c r="N19" s="9">
        <f>Poland!E13/Poland!AD13</f>
        <v>0.92805755395683454</v>
      </c>
      <c r="O19" s="9">
        <f>Poland!D2/Poland!AD2</f>
        <v>0.73048600883652426</v>
      </c>
      <c r="P19" s="9">
        <f>Poland!D3/Poland!AD3</f>
        <v>0.80208333333333337</v>
      </c>
      <c r="Q19" s="9">
        <f>Poland!D4/Poland!AD4</f>
        <v>0.87314662273476107</v>
      </c>
      <c r="R19" s="9">
        <f>Poland!D5/Poland!AD5</f>
        <v>0.79092382495948133</v>
      </c>
      <c r="S19" s="9">
        <f>Poland!D6/Poland!AD6</f>
        <v>0.87163232963549919</v>
      </c>
      <c r="T19" s="9">
        <f>Poland!D7/Poland!AD7</f>
        <v>0.85446009389671362</v>
      </c>
      <c r="U19" s="9">
        <f>Poland!D8/Poland!AD8</f>
        <v>0.7426160337552743</v>
      </c>
      <c r="V19" s="9">
        <f>Poland!D9/Poland!AD9</f>
        <v>0.83357879234167898</v>
      </c>
      <c r="W19" s="9">
        <f>Poland!D10/Poland!AD10</f>
        <v>0.80786686838124055</v>
      </c>
      <c r="X19" s="9">
        <f>Poland!D11/Poland!AD11</f>
        <v>0.71764705882352942</v>
      </c>
      <c r="Y19" s="9">
        <f>Poland!D12/Poland!AD12</f>
        <v>0.80483592400690851</v>
      </c>
      <c r="Z19" s="9">
        <f>Poland!D13/Poland!AD13</f>
        <v>0.80215827338129497</v>
      </c>
      <c r="AA19" s="9">
        <f>Poland!C2/Poland!AD2</f>
        <v>0.74815905743740796</v>
      </c>
      <c r="AB19" s="9">
        <f>Poland!C3/Poland!AD3</f>
        <v>0.75347222222222221</v>
      </c>
      <c r="AC19" s="9">
        <f>Poland!C4/Poland!AD4</f>
        <v>0.80065897858319601</v>
      </c>
      <c r="AD19" s="9">
        <f>Poland!C5/Poland!AD5</f>
        <v>0.68071312803889794</v>
      </c>
      <c r="AE19" s="9">
        <f>Poland!C6/Poland!AD6</f>
        <v>0.76069730586370843</v>
      </c>
      <c r="AF19" s="9">
        <f>Poland!C7/Poland!AD7</f>
        <v>0.71987480438184659</v>
      </c>
      <c r="AG19" s="9"/>
      <c r="AH19" s="9"/>
      <c r="AJ19" s="9">
        <f t="shared" si="0"/>
        <v>0.87463230492166788</v>
      </c>
      <c r="AK19" s="9">
        <f t="shared" si="1"/>
        <v>0.80261959700718666</v>
      </c>
      <c r="AL19" s="9">
        <f t="shared" si="2"/>
        <v>-7.2012707914481222E-2</v>
      </c>
      <c r="AM19" s="9">
        <f t="shared" si="3"/>
        <v>0.74392924942121319</v>
      </c>
      <c r="AN19" s="9">
        <f t="shared" si="4"/>
        <v>-5.8690347585973468E-2</v>
      </c>
    </row>
    <row r="20" spans="2:40">
      <c r="B20" s="3" t="s">
        <v>64</v>
      </c>
      <c r="C20" s="9">
        <f>Estonia!E2/Estonia!AD2</f>
        <v>0.86051794638800549</v>
      </c>
      <c r="D20" s="9">
        <f>Estonia!E3/Estonia!AD3</f>
        <v>0.99449173760640963</v>
      </c>
      <c r="E20" s="9">
        <f>Estonia!E4/Estonia!AD4</f>
        <v>1.1207289293849658</v>
      </c>
      <c r="F20" s="9">
        <f>Estonia!E5/Estonia!AD5</f>
        <v>0.93913816081741452</v>
      </c>
      <c r="G20" s="9">
        <f>Estonia!E6/Estonia!AD6</f>
        <v>0.95230194939858981</v>
      </c>
      <c r="H20" s="9">
        <f>Estonia!E7/Estonia!AD7</f>
        <v>0.88250211327134409</v>
      </c>
      <c r="I20" s="9">
        <f>Estonia!E8/Estonia!AD8</f>
        <v>0.89171023151605677</v>
      </c>
      <c r="J20" s="9">
        <f>Estonia!E9/Estonia!AD9</f>
        <v>0.97245600612088756</v>
      </c>
      <c r="K20" s="9">
        <f>Estonia!E10/Estonia!AD10</f>
        <v>0.95321637426900585</v>
      </c>
      <c r="L20" s="9">
        <f>Estonia!E11/Estonia!AD11</f>
        <v>0.91114982578397208</v>
      </c>
      <c r="M20" s="9">
        <f>Estonia!E12/Estonia!AD12</f>
        <v>1.0717380837746751</v>
      </c>
      <c r="N20" s="9">
        <f>Estonia!E13/Estonia!AD13</f>
        <v>0.95352323838080955</v>
      </c>
      <c r="O20" s="9">
        <f>Estonia!D2/Estonia!AD2</f>
        <v>0.82235347569286688</v>
      </c>
      <c r="P20" s="9">
        <f>Estonia!D3/Estonia!AD3</f>
        <v>0.86029043565348018</v>
      </c>
      <c r="Q20" s="9">
        <f>Estonia!D4/Estonia!AD4</f>
        <v>0.94851936218678812</v>
      </c>
      <c r="R20" s="9">
        <f>Estonia!D5/Estonia!AD5</f>
        <v>0.78987116836961346</v>
      </c>
      <c r="S20" s="9">
        <f>Estonia!D6/Estonia!AD6</f>
        <v>0.90004147656574041</v>
      </c>
      <c r="T20" s="9">
        <f>Estonia!D7/Estonia!AD7</f>
        <v>0.87151310228233303</v>
      </c>
      <c r="U20" s="9">
        <f>Estonia!D8/Estonia!AD8</f>
        <v>0.75877520537714715</v>
      </c>
      <c r="V20" s="9">
        <f>Estonia!D9/Estonia!AD9</f>
        <v>0.87987758224942614</v>
      </c>
      <c r="W20" s="9">
        <f>Estonia!D10/Estonia!AD10</f>
        <v>0.84377610693400162</v>
      </c>
      <c r="X20" s="9">
        <f>Estonia!D11/Estonia!AD11</f>
        <v>0.84320557491289194</v>
      </c>
      <c r="Y20" s="9">
        <f>Estonia!D12/Estonia!AD12</f>
        <v>0.81848820414058743</v>
      </c>
      <c r="Z20" s="9">
        <f>Estonia!D13/Estonia!AD13</f>
        <v>0.783608195902049</v>
      </c>
      <c r="AA20" s="9">
        <f>Estonia!C2/Estonia!AD2</f>
        <v>0.80872330758746025</v>
      </c>
      <c r="AB20" s="9">
        <f>Estonia!C3/Estonia!AD3</f>
        <v>0.78217325988983477</v>
      </c>
      <c r="AC20" s="9">
        <f>Estonia!C4/Estonia!AD4</f>
        <v>0.89020501138952168</v>
      </c>
      <c r="AD20" s="9">
        <f>Estonia!C5/Estonia!AD5</f>
        <v>0.67170146601510439</v>
      </c>
      <c r="AE20" s="9">
        <f>Estonia!C6/Estonia!AD6</f>
        <v>0.82289506428867687</v>
      </c>
      <c r="AF20" s="9">
        <f>Estonia!C7/Estonia!AD7</f>
        <v>0.77345731191885037</v>
      </c>
      <c r="AG20" s="9">
        <f>Estonia!C8/Estonia!AD8</f>
        <v>0.73188946975354741</v>
      </c>
      <c r="AH20" s="9"/>
      <c r="AJ20" s="9">
        <f t="shared" si="0"/>
        <v>0.95862288305934473</v>
      </c>
      <c r="AK20" s="9">
        <f t="shared" si="1"/>
        <v>0.84335999085557711</v>
      </c>
      <c r="AL20" s="9">
        <f t="shared" si="2"/>
        <v>-0.11526289220376762</v>
      </c>
      <c r="AM20" s="9">
        <f t="shared" si="3"/>
        <v>0.79152590351490792</v>
      </c>
      <c r="AN20" s="9">
        <f t="shared" si="4"/>
        <v>-5.1834087340669188E-2</v>
      </c>
    </row>
    <row r="21" spans="2:40">
      <c r="B21" s="3" t="s">
        <v>70</v>
      </c>
      <c r="C21" s="9">
        <f>Latvia!E2/Latvia!AD2</f>
        <v>0.84760988129611803</v>
      </c>
      <c r="D21" s="9">
        <f>Latvia!E3/Latvia!AD3</f>
        <v>0.89150779896013865</v>
      </c>
      <c r="E21" s="9">
        <f>Latvia!E4/Latvia!AD4</f>
        <v>0.95229127432517258</v>
      </c>
      <c r="F21" s="9">
        <f>Latvia!E5/Latvia!AD5</f>
        <v>0.85204879574601189</v>
      </c>
      <c r="G21" s="9">
        <f>Latvia!E6/Latvia!AD6</f>
        <v>0.92402337742233154</v>
      </c>
      <c r="H21" s="9">
        <f>Latvia!E7/Latvia!AD7</f>
        <v>0.90936106983655274</v>
      </c>
      <c r="I21" s="9">
        <f>Latvia!E8/Latvia!AD8</f>
        <v>0.9096469279955518</v>
      </c>
      <c r="J21" s="9">
        <f>Latvia!E9/Latvia!AD9</f>
        <v>0.92271799358413531</v>
      </c>
      <c r="K21" s="9">
        <f>Latvia!E10/Latvia!AD10</f>
        <v>0.97595561035758327</v>
      </c>
      <c r="L21" s="9">
        <f>Latvia!E11/Latvia!AD11</f>
        <v>0.90541422048271358</v>
      </c>
      <c r="M21" s="9">
        <f>Latvia!E12/Latvia!AD12</f>
        <v>0.95155709342560557</v>
      </c>
      <c r="N21" s="9">
        <f>Latvia!E13/Latvia!AD13</f>
        <v>0.90619708770741614</v>
      </c>
      <c r="O21" s="9">
        <f>Latvia!D2/Latvia!AD2</f>
        <v>0.87712544112929103</v>
      </c>
      <c r="P21" s="9">
        <f>Latvia!D3/Latvia!AD3</f>
        <v>0.87487001733102254</v>
      </c>
      <c r="Q21" s="9">
        <f>Latvia!D4/Latvia!AD4</f>
        <v>0.90458254865034526</v>
      </c>
      <c r="R21" s="9">
        <f>Latvia!D5/Latvia!AD5</f>
        <v>0.81639036596809511</v>
      </c>
      <c r="S21" s="9">
        <f>Latvia!D6/Latvia!AD6</f>
        <v>0.87173177483851128</v>
      </c>
      <c r="T21" s="9">
        <f>Latvia!D7/Latvia!AD7</f>
        <v>0.88796433878157499</v>
      </c>
      <c r="U21" s="9">
        <f>Latvia!D8/Latvia!AD8</f>
        <v>0.80177926049485682</v>
      </c>
      <c r="V21" s="9">
        <f>Latvia!D9/Latvia!AD9</f>
        <v>0.80489938757655288</v>
      </c>
      <c r="W21" s="9">
        <f>Latvia!D10/Latvia!AD10</f>
        <v>0.89704069050554869</v>
      </c>
      <c r="X21" s="9">
        <f>Latvia!D11/Latvia!AD11</f>
        <v>0.79517286366601436</v>
      </c>
      <c r="Y21" s="9">
        <f>Latvia!D12/Latvia!AD12</f>
        <v>0.74532871972318337</v>
      </c>
      <c r="Z21" s="9">
        <f>Latvia!D13/Latvia!AD13</f>
        <v>0.74161869285472404</v>
      </c>
      <c r="AA21" s="9">
        <f>Latvia!C2/Latvia!AD2</f>
        <v>0.73147256977863329</v>
      </c>
      <c r="AB21" s="9">
        <f>Latvia!C3/Latvia!AD3</f>
        <v>0.70779896013864818</v>
      </c>
      <c r="AC21" s="9">
        <f>Latvia!C4/Latvia!AD4</f>
        <v>0.79096045197740117</v>
      </c>
      <c r="AD21" s="9">
        <f>Latvia!C5/Latvia!AD5</f>
        <v>0.71754770096965903</v>
      </c>
      <c r="AE21" s="9">
        <f>Latvia!C6/Latvia!AD6</f>
        <v>0.73946478006767147</v>
      </c>
      <c r="AF21" s="9">
        <f>Latvia!C7/Latvia!AD7</f>
        <v>0.76136701337295687</v>
      </c>
      <c r="AG21" s="9">
        <f>Latvia!C8/Latvia!AD8</f>
        <v>0.73616902974701137</v>
      </c>
      <c r="AH21" s="9"/>
      <c r="AJ21" s="9">
        <f t="shared" si="0"/>
        <v>0.91236092759494447</v>
      </c>
      <c r="AK21" s="9">
        <f t="shared" si="1"/>
        <v>0.83487534179331002</v>
      </c>
      <c r="AL21" s="9">
        <f t="shared" si="2"/>
        <v>-7.7485585801634449E-2</v>
      </c>
      <c r="AM21" s="9">
        <f t="shared" si="3"/>
        <v>0.74143524605082833</v>
      </c>
      <c r="AN21" s="9">
        <f t="shared" si="4"/>
        <v>-9.3440095742481688E-2</v>
      </c>
    </row>
    <row r="22" spans="2:40">
      <c r="B22" s="3" t="s">
        <v>68</v>
      </c>
      <c r="C22" s="9">
        <f>Lithuania!E2/Lithuania!AD2</f>
        <v>0.75977653631284914</v>
      </c>
      <c r="D22" s="9">
        <f>Lithuania!E3/Lithuania!AD3</f>
        <v>0.83466860888565186</v>
      </c>
      <c r="E22" s="9">
        <f>Lithuania!E4/Lithuania!AD4</f>
        <v>0.85479333477602248</v>
      </c>
      <c r="F22" s="9">
        <f>Lithuania!E5/Lithuania!AD5</f>
        <v>0.85506927644600839</v>
      </c>
      <c r="G22" s="9">
        <f>Lithuania!E6/Lithuania!AD6</f>
        <v>0.88188331627430916</v>
      </c>
      <c r="H22" s="9">
        <f>Lithuania!E7/Lithuania!AD7</f>
        <v>0.86716171617161719</v>
      </c>
      <c r="I22" s="9">
        <f>Lithuania!E8/Lithuania!AD8</f>
        <v>0.85260944370101321</v>
      </c>
      <c r="J22" s="9">
        <f>Lithuania!E9/Lithuania!AD9</f>
        <v>0.89325501316589018</v>
      </c>
      <c r="K22" s="9">
        <f>Lithuania!E10/Lithuania!AD10</f>
        <v>0.84031256261270282</v>
      </c>
      <c r="L22" s="9">
        <f>Lithuania!E11/Lithuania!AD11</f>
        <v>0.86956521739130432</v>
      </c>
      <c r="M22" s="9">
        <f>Lithuania!E12/Lithuania!AD12</f>
        <v>0.85572139303482586</v>
      </c>
      <c r="N22" s="9">
        <f>Lithuania!E13/Lithuania!AD13</f>
        <v>0.69480185280494078</v>
      </c>
      <c r="O22" s="9">
        <f>Lithuania!D2/Lithuania!AD2</f>
        <v>0.64503652771809195</v>
      </c>
      <c r="P22" s="9">
        <f>Lithuania!D3/Lithuania!AD3</f>
        <v>0.78854090798737553</v>
      </c>
      <c r="Q22" s="9">
        <f>Lithuania!D4/Lithuania!AD4</f>
        <v>0.78294741397965806</v>
      </c>
      <c r="R22" s="9">
        <f>Lithuania!D5/Lithuania!AD5</f>
        <v>0.78337365295799433</v>
      </c>
      <c r="S22" s="9">
        <f>Lithuania!D6/Lithuania!AD6</f>
        <v>0.84216990788126922</v>
      </c>
      <c r="T22" s="9">
        <f>Lithuania!D7/Lithuania!AD7</f>
        <v>0.85808580858085803</v>
      </c>
      <c r="U22" s="9">
        <f>Lithuania!D8/Lithuania!AD8</f>
        <v>0.78073026190021033</v>
      </c>
      <c r="V22" s="9">
        <f>Lithuania!D9/Lithuania!AD9</f>
        <v>0.87178448450475998</v>
      </c>
      <c r="W22" s="9">
        <f>Lithuania!D10/Lithuania!AD10</f>
        <v>0.76617912242035668</v>
      </c>
      <c r="X22" s="9">
        <f>Lithuania!D11/Lithuania!AD11</f>
        <v>0.80281071585419417</v>
      </c>
      <c r="Y22" s="9">
        <f>Lithuania!D12/Lithuania!AD12</f>
        <v>0.76190476190476186</v>
      </c>
      <c r="Z22" s="9">
        <f>Lithuania!D13/Lithuania!AD13</f>
        <v>0.80442614513638699</v>
      </c>
      <c r="AA22" s="9">
        <f>Lithuania!C2/Lithuania!AD2</f>
        <v>0.65878813923506663</v>
      </c>
      <c r="AB22" s="9">
        <f>Lithuania!C3/Lithuania!AD3</f>
        <v>0.74289876183539694</v>
      </c>
      <c r="AC22" s="9">
        <f>Lithuania!C4/Lithuania!AD4</f>
        <v>0.75741181562432369</v>
      </c>
      <c r="AD22" s="9">
        <f>Lithuania!C5/Lithuania!AD5</f>
        <v>0.64833956454805364</v>
      </c>
      <c r="AE22" s="9">
        <f>Lithuania!C6/Lithuania!AD6</f>
        <v>0.77461617195496413</v>
      </c>
      <c r="AF22" s="9">
        <f>Lithuania!C7/Lithuania!AD7</f>
        <v>0.67656765676567654</v>
      </c>
      <c r="AG22" s="9">
        <f>Lithuania!C8/Lithuania!AD8</f>
        <v>0.71267444083349263</v>
      </c>
      <c r="AH22" s="9">
        <f>Lithuania!C9/Lithuania!AD9</f>
        <v>0.76402673688474787</v>
      </c>
      <c r="AJ22" s="9">
        <f t="shared" si="0"/>
        <v>0.83830152263142799</v>
      </c>
      <c r="AK22" s="9">
        <f t="shared" si="1"/>
        <v>0.79066580923549301</v>
      </c>
      <c r="AL22" s="9">
        <f t="shared" si="2"/>
        <v>-4.7635713395934975E-2</v>
      </c>
      <c r="AM22" s="9">
        <f t="shared" si="3"/>
        <v>0.70977035166058033</v>
      </c>
      <c r="AN22" s="9">
        <f t="shared" si="4"/>
        <v>-8.0895457574912677E-2</v>
      </c>
    </row>
    <row r="23" spans="2:40">
      <c r="B23" s="3" t="s">
        <v>79</v>
      </c>
      <c r="C23" s="9">
        <f>Romania!E2/Romania!AD2</f>
        <v>0.9237618560407046</v>
      </c>
      <c r="D23" s="9">
        <f>Romania!E3/Romania!AD3</f>
        <v>0.97419844431796621</v>
      </c>
      <c r="E23" s="9">
        <f>Romania!E4/Romania!AD4</f>
        <v>0.96434071792441656</v>
      </c>
      <c r="F23" s="9">
        <f>Romania!E5/Romania!AD5</f>
        <v>0.98053420687917348</v>
      </c>
      <c r="G23" s="9">
        <f>Romania!E6/Romania!AD6</f>
        <v>0.90627565318311776</v>
      </c>
      <c r="H23" s="9">
        <f>Romania!E7/Romania!AD7</f>
        <v>0.91828293555418927</v>
      </c>
      <c r="I23" s="9">
        <f>Romania!E8/Romania!AD8</f>
        <v>0.87292845216437809</v>
      </c>
      <c r="J23" s="9">
        <f>Romania!E9/Romania!AD9</f>
        <v>0.90299963097685698</v>
      </c>
      <c r="K23" s="9">
        <f>Romania!E10/Romania!AD10</f>
        <v>0.91539620521463771</v>
      </c>
      <c r="L23" s="9">
        <f>Romania!E11/Romania!AD11</f>
        <v>0.89157920167503291</v>
      </c>
      <c r="M23" s="9">
        <f>Romania!E12/Romania!AD12</f>
        <v>0.92917309289358163</v>
      </c>
      <c r="N23" s="9">
        <f>Romania!E13/Romania!AD13</f>
        <v>0.91909213853119309</v>
      </c>
      <c r="O23" s="9">
        <f>Romania!D2/Romania!AD2</f>
        <v>0.87265990100378843</v>
      </c>
      <c r="P23" s="9">
        <f>Romania!D3/Romania!AD3</f>
        <v>0.90242205780054385</v>
      </c>
      <c r="Q23" s="9">
        <f>Romania!D4/Romania!AD4</f>
        <v>0.91085179481104139</v>
      </c>
      <c r="R23" s="9">
        <f>Romania!D5/Romania!AD5</f>
        <v>0.85429003401789094</v>
      </c>
      <c r="S23" s="9">
        <f>Romania!D6/Romania!AD6</f>
        <v>0.84252837772808331</v>
      </c>
      <c r="T23" s="9">
        <f>Romania!D7/Romania!AD7</f>
        <v>0.83287686546308204</v>
      </c>
      <c r="U23" s="9">
        <f>Romania!D8/Romania!AD8</f>
        <v>0.76103371794552299</v>
      </c>
      <c r="V23" s="9">
        <f>Romania!D9/Romania!AD9</f>
        <v>0.78670462333280611</v>
      </c>
      <c r="W23" s="9">
        <f>Romania!D10/Romania!AD10</f>
        <v>0.792461503102735</v>
      </c>
      <c r="X23" s="9">
        <f>Romania!D11/Romania!AD11</f>
        <v>0.69852092448930292</v>
      </c>
      <c r="Y23" s="9">
        <f>Romania!D12/Romania!AD12</f>
        <v>0.71182821212480718</v>
      </c>
      <c r="Z23" s="9">
        <f>Romania!D13/Romania!AD13</f>
        <v>0.68460045863467989</v>
      </c>
      <c r="AA23" s="9">
        <f>Romania!C2/Romania!AD2</f>
        <v>0.76769073362276363</v>
      </c>
      <c r="AB23" s="9">
        <f>Romania!C3/Romania!AD3</f>
        <v>0.71561373553405427</v>
      </c>
      <c r="AC23" s="9">
        <f>Romania!C4/Romania!AD4</f>
        <v>0.73077834379812823</v>
      </c>
      <c r="AD23" s="9">
        <f>Romania!C5/Romania!AD5</f>
        <v>0.67456217714501698</v>
      </c>
      <c r="AE23" s="9">
        <f>Romania!C6/Romania!AD6</f>
        <v>0.74968154669233167</v>
      </c>
      <c r="AF23" s="9">
        <f>Romania!C7/Romania!AD7</f>
        <v>0.68861438712201661</v>
      </c>
      <c r="AG23" s="9">
        <f>Romania!C8/Romania!AD8</f>
        <v>0.71208911705335565</v>
      </c>
      <c r="AH23" s="9"/>
      <c r="AJ23" s="9">
        <f t="shared" si="0"/>
        <v>0.92488021127960396</v>
      </c>
      <c r="AK23" s="9">
        <f t="shared" si="1"/>
        <v>0.80423153920452373</v>
      </c>
      <c r="AL23" s="9">
        <f t="shared" si="2"/>
        <v>-0.12064867207508023</v>
      </c>
      <c r="AM23" s="9">
        <f t="shared" si="3"/>
        <v>0.72115682065238529</v>
      </c>
      <c r="AN23" s="9">
        <f t="shared" si="4"/>
        <v>-8.3074718552138438E-2</v>
      </c>
    </row>
    <row r="24" spans="2:40">
      <c r="B24" s="3" t="s">
        <v>93</v>
      </c>
      <c r="C24" s="9">
        <f>Slovenia!E2/Slovenia!AD2</f>
        <v>0.95513214505224342</v>
      </c>
      <c r="D24" s="9">
        <f>Slovenia!E3/Slovenia!AD3</f>
        <v>0.96304193319118692</v>
      </c>
      <c r="E24" s="9">
        <f>Slovenia!E4/Slovenia!AD4</f>
        <v>0.99405320813771514</v>
      </c>
      <c r="F24" s="9">
        <f>Slovenia!E5/Slovenia!AD5</f>
        <v>0.98045602605863191</v>
      </c>
      <c r="G24" s="9">
        <f>Slovenia!E6/Slovenia!AD6</f>
        <v>0.90703218116805717</v>
      </c>
      <c r="H24" s="9">
        <f>Slovenia!E7/Slovenia!AD7</f>
        <v>0.93152337858220213</v>
      </c>
      <c r="I24" s="9">
        <f>Slovenia!E8/Slovenia!AD8</f>
        <v>0.98193942761878295</v>
      </c>
      <c r="J24" s="9">
        <f>Slovenia!E9/Slovenia!AD9</f>
        <v>1.0338934776416975</v>
      </c>
      <c r="K24" s="9">
        <f>Slovenia!E10/Slovenia!AD10</f>
        <v>0.99143785060525536</v>
      </c>
      <c r="L24" s="9">
        <f>Slovenia!E11/Slovenia!AD11</f>
        <v>0.9645938708717644</v>
      </c>
      <c r="M24" s="9">
        <f>Slovenia!E12/Slovenia!AD12</f>
        <v>0.97304319584280607</v>
      </c>
      <c r="N24" s="9">
        <f>Slovenia!E13/Slovenia!AD13</f>
        <v>1.0332996972754793</v>
      </c>
      <c r="O24" s="9">
        <f>Slovenia!D2/Slovenia!AD2</f>
        <v>0.89797172710510142</v>
      </c>
      <c r="P24" s="9">
        <f>Slovenia!D3/Slovenia!AD3</f>
        <v>0.90476190476190477</v>
      </c>
      <c r="Q24" s="9">
        <f>Slovenia!D4/Slovenia!AD4</f>
        <v>0.86071987480438183</v>
      </c>
      <c r="R24" s="9">
        <f>Slovenia!D5/Slovenia!AD5</f>
        <v>0.83583061889250809</v>
      </c>
      <c r="S24" s="9">
        <f>Slovenia!D6/Slovenia!AD6</f>
        <v>0.91418355184743738</v>
      </c>
      <c r="T24" s="9">
        <f>Slovenia!D7/Slovenia!AD7</f>
        <v>0.89170437405731529</v>
      </c>
      <c r="U24" s="9">
        <f>Slovenia!D8/Slovenia!AD8</f>
        <v>0.90858571825507084</v>
      </c>
      <c r="V24" s="9">
        <f>Slovenia!D9/Slovenia!AD9</f>
        <v>0.88806607804044435</v>
      </c>
      <c r="W24" s="9">
        <f>Slovenia!D10/Slovenia!AD10</f>
        <v>0.92175966932388542</v>
      </c>
      <c r="X24" s="9">
        <f>Slovenia!D11/Slovenia!AD11</f>
        <v>0.90746801547158584</v>
      </c>
      <c r="Y24" s="9">
        <f>Slovenia!D12/Slovenia!AD12</f>
        <v>0.85482299447872689</v>
      </c>
      <c r="Z24" s="9">
        <f>Slovenia!D13/Slovenia!AD13</f>
        <v>0.91893710057181299</v>
      </c>
      <c r="AA24" s="9">
        <f>Slovenia!C2/Slovenia!AD2</f>
        <v>0.84081130915795943</v>
      </c>
      <c r="AB24" s="9">
        <f>Slovenia!C3/Slovenia!AD3</f>
        <v>0.93745557924662404</v>
      </c>
      <c r="AC24" s="9">
        <f>Slovenia!C4/Slovenia!AD4</f>
        <v>0.8037558685446009</v>
      </c>
      <c r="AD24" s="9">
        <f>Slovenia!C5/Slovenia!AD5</f>
        <v>0.82605863192182405</v>
      </c>
      <c r="AE24" s="9">
        <f>Slovenia!C6/Slovenia!AD6</f>
        <v>0.88498212157330158</v>
      </c>
      <c r="AF24" s="9">
        <f>Slovenia!C7/Slovenia!AD7</f>
        <v>0.8935143288084465</v>
      </c>
      <c r="AG24" s="9">
        <f>Slovenia!C8/Slovenia!AD8</f>
        <v>0.85746040566824122</v>
      </c>
      <c r="AH24" s="9"/>
      <c r="AJ24" s="9">
        <f t="shared" si="0"/>
        <v>0.97578719933715197</v>
      </c>
      <c r="AK24" s="9">
        <f t="shared" si="1"/>
        <v>0.89206763563418134</v>
      </c>
      <c r="AL24" s="9">
        <f t="shared" si="2"/>
        <v>-8.3719563702970623E-2</v>
      </c>
      <c r="AM24" s="9">
        <f t="shared" si="3"/>
        <v>0.86442963987545951</v>
      </c>
      <c r="AN24" s="9">
        <f t="shared" si="4"/>
        <v>-2.7637995758721834E-2</v>
      </c>
    </row>
    <row r="25" spans="2:40">
      <c r="B25" s="3" t="s">
        <v>95</v>
      </c>
      <c r="C25" s="9">
        <f>Czech!E2/Czech!AD2</f>
        <v>0.99343404686916137</v>
      </c>
      <c r="D25" s="9">
        <f>Czech!E3/Czech!AD3</f>
        <v>1.0369416310520461</v>
      </c>
      <c r="E25" s="9">
        <f>Czech!E4/Czech!AD4</f>
        <v>1.0328062815962138</v>
      </c>
      <c r="F25" s="9">
        <f>Czech!E5/Czech!AD5</f>
        <v>0.97449751458828615</v>
      </c>
      <c r="G25" s="9">
        <f>Czech!E6/Czech!AD6</f>
        <v>0.96182253198793299</v>
      </c>
      <c r="H25" s="9">
        <f>Czech!E7/Czech!AD7</f>
        <v>0.98448789853974028</v>
      </c>
      <c r="I25" s="9">
        <f>Czech!E8/Czech!AD8</f>
        <v>0.97337377822716553</v>
      </c>
      <c r="J25" s="9">
        <f>Czech!E9/Czech!AD9</f>
        <v>0.96499926365912325</v>
      </c>
      <c r="K25" s="9">
        <f>Czech!E10/Czech!AD10</f>
        <v>0.98159761488639874</v>
      </c>
      <c r="L25" s="9">
        <f>Czech!E11/Czech!AD11</f>
        <v>0.97872114619262407</v>
      </c>
      <c r="M25" s="9">
        <f>Czech!E12/Czech!AD12</f>
        <v>1.004844849463606</v>
      </c>
      <c r="N25" s="9">
        <f>Czech!E13/Czech!AD13</f>
        <v>1.0083777608530085</v>
      </c>
      <c r="O25" s="9">
        <f>Czech!D2/Czech!AD2</f>
        <v>0.9154967170234346</v>
      </c>
      <c r="P25" s="9">
        <f>Czech!D3/Czech!AD3</f>
        <v>0.90193782565423575</v>
      </c>
      <c r="Q25" s="9">
        <f>Czech!D4/Czech!AD4</f>
        <v>0.90340970205442617</v>
      </c>
      <c r="R25" s="9">
        <f>Czech!D5/Czech!AD5</f>
        <v>0.87497298465528417</v>
      </c>
      <c r="S25" s="9">
        <f>Czech!D6/Czech!AD6</f>
        <v>0.92666181212940812</v>
      </c>
      <c r="T25" s="9">
        <f>Czech!D7/Czech!AD7</f>
        <v>0.93264615229144565</v>
      </c>
      <c r="U25" s="9">
        <f>Czech!D8/Czech!AD8</f>
        <v>0.88400982233135927</v>
      </c>
      <c r="V25" s="9">
        <f>Czech!D9/Czech!AD9</f>
        <v>0.87820921898777671</v>
      </c>
      <c r="W25" s="9">
        <f>Czech!D10/Czech!AD10</f>
        <v>0.90079161097974714</v>
      </c>
      <c r="X25" s="9">
        <f>Czech!D11/Czech!AD11</f>
        <v>0.88564605996285484</v>
      </c>
      <c r="Y25" s="9">
        <f>Czech!D12/Czech!AD12</f>
        <v>0.87830199561656475</v>
      </c>
      <c r="Z25" s="9">
        <f>Czech!D13/Czech!AD13</f>
        <v>0.88370730564180677</v>
      </c>
      <c r="AA25" s="9">
        <f>Czech!C2/Czech!AD2</f>
        <v>0.84140287193722307</v>
      </c>
      <c r="AB25" s="9">
        <f>Czech!C3/Czech!AD3</f>
        <v>0.81119372402084189</v>
      </c>
      <c r="AC25" s="9">
        <f>Czech!C4/Czech!AD4</f>
        <v>0.85672797676669898</v>
      </c>
      <c r="AD25" s="9">
        <f>Czech!C5/Czech!AD5</f>
        <v>0.77231467473524962</v>
      </c>
      <c r="AE25" s="9">
        <f>Czech!C6/Czech!AD6</f>
        <v>0.79891813169666082</v>
      </c>
      <c r="AF25" s="9">
        <f>Czech!C7/Czech!AD7</f>
        <v>0.76590369359810018</v>
      </c>
      <c r="AG25" s="9"/>
      <c r="AH25" s="9"/>
      <c r="AJ25" s="9">
        <f t="shared" si="0"/>
        <v>0.99132535982627568</v>
      </c>
      <c r="AK25" s="9">
        <f t="shared" si="1"/>
        <v>0.89714926727736211</v>
      </c>
      <c r="AL25" s="9">
        <f t="shared" si="2"/>
        <v>-9.417609254891357E-2</v>
      </c>
      <c r="AM25" s="9">
        <f t="shared" si="3"/>
        <v>0.80774351212579587</v>
      </c>
      <c r="AN25" s="9">
        <f t="shared" si="4"/>
        <v>-8.9405755151566235E-2</v>
      </c>
    </row>
    <row r="26" spans="2:40">
      <c r="B26" s="3" t="s">
        <v>97</v>
      </c>
      <c r="C26" s="9">
        <f>Slovakia!E2/Slovakia!AD2</f>
        <v>0.97370068879148408</v>
      </c>
      <c r="D26" s="9">
        <f>Slovakia!E3/Slovakia!AD3</f>
        <v>1.0276578363869764</v>
      </c>
      <c r="E26" s="9">
        <f>Slovakia!E4/Slovakia!AD4</f>
        <v>1.0358676975945018</v>
      </c>
      <c r="F26" s="9">
        <f>Slovakia!E5/Slovakia!AD5</f>
        <v>0.99537852112676062</v>
      </c>
      <c r="G26" s="9">
        <f>Slovakia!E6/Slovakia!AD6</f>
        <v>1.0062138418684379</v>
      </c>
      <c r="H26" s="9">
        <f>Slovakia!E7/Slovakia!AD7</f>
        <v>1.0400837257980116</v>
      </c>
      <c r="I26" s="9">
        <f>Slovakia!E8/Slovakia!AD8</f>
        <v>0.93683716564992958</v>
      </c>
      <c r="J26" s="9">
        <f>Slovakia!E9/Slovakia!AD9</f>
        <v>0.95724216741262735</v>
      </c>
      <c r="K26" s="9">
        <f>Slovakia!E10/Slovakia!AD10</f>
        <v>0.95629268292682923</v>
      </c>
      <c r="L26" s="9">
        <f>Slovakia!E11/Slovakia!AD11</f>
        <v>0.97453487163496522</v>
      </c>
      <c r="M26" s="9">
        <f>Slovakia!E12/Slovakia!AD12</f>
        <v>0.95550823713997535</v>
      </c>
      <c r="N26" s="9">
        <f>Slovakia!E13/Slovakia!AD13</f>
        <v>1.0108374384236454</v>
      </c>
      <c r="O26" s="9">
        <f>Slovakia!D2/Slovakia!AD2</f>
        <v>0.91797119599248589</v>
      </c>
      <c r="P26" s="9">
        <f>Slovakia!D3/Slovakia!AD3</f>
        <v>0.9380324425253822</v>
      </c>
      <c r="Q26" s="9">
        <f>Slovakia!D4/Slovakia!AD4</f>
        <v>0.94329896907216493</v>
      </c>
      <c r="R26" s="9">
        <f>Slovakia!D5/Slovakia!AD5</f>
        <v>0.92165492957746475</v>
      </c>
      <c r="S26" s="9">
        <f>Slovakia!D6/Slovakia!AD6</f>
        <v>0.9888579387186629</v>
      </c>
      <c r="T26" s="9">
        <f>Slovakia!D7/Slovakia!AD7</f>
        <v>0.96514913657770796</v>
      </c>
      <c r="U26" s="9">
        <f>Slovakia!D8/Slovakia!AD8</f>
        <v>0.90267480056311589</v>
      </c>
      <c r="V26" s="9">
        <f>Slovakia!D9/Slovakia!AD9</f>
        <v>0.8896295590896105</v>
      </c>
      <c r="W26" s="9">
        <f>Slovakia!D10/Slovakia!AD10</f>
        <v>0.93970731707317068</v>
      </c>
      <c r="X26" s="9">
        <f>Slovakia!D11/Slovakia!AD11</f>
        <v>0.8905519176800748</v>
      </c>
      <c r="Y26" s="9">
        <f>Slovakia!D12/Slovakia!AD12</f>
        <v>0.87280062759161714</v>
      </c>
      <c r="Z26" s="9">
        <f>Slovakia!D13/Slovakia!AD13</f>
        <v>0.86940339354132457</v>
      </c>
      <c r="AA26" s="9">
        <f>Slovakia!C2/Slovakia!AD2</f>
        <v>0.83406386975579216</v>
      </c>
      <c r="AB26" s="9">
        <f>Slovakia!C3/Slovakia!AD3</f>
        <v>0.8787489788773486</v>
      </c>
      <c r="AC26" s="9">
        <f>Slovakia!C4/Slovakia!AD4</f>
        <v>0.89884020618556704</v>
      </c>
      <c r="AD26" s="9">
        <f>Slovakia!C5/Slovakia!AD5</f>
        <v>0.85827464788732399</v>
      </c>
      <c r="AE26" s="9">
        <f>Slovakia!C6/Slovakia!AD6</f>
        <v>0.86543818298692954</v>
      </c>
      <c r="AF26" s="9">
        <f>Slovakia!C7/Slovakia!AD7</f>
        <v>0.86614338042909467</v>
      </c>
      <c r="AG26" s="9"/>
      <c r="AH26" s="9"/>
      <c r="AJ26" s="9">
        <f t="shared" si="0"/>
        <v>0.98917957289617886</v>
      </c>
      <c r="AK26" s="9">
        <f t="shared" si="1"/>
        <v>0.91997768566689853</v>
      </c>
      <c r="AL26" s="9">
        <f t="shared" si="2"/>
        <v>-6.9201887229280334E-2</v>
      </c>
      <c r="AM26" s="9">
        <f t="shared" si="3"/>
        <v>0.86691821102034261</v>
      </c>
      <c r="AN26" s="9">
        <f t="shared" si="4"/>
        <v>-5.3059474646555915E-2</v>
      </c>
    </row>
    <row r="27" spans="2:40">
      <c r="B27" s="3" t="s">
        <v>71</v>
      </c>
      <c r="C27" s="9">
        <f>Hungary!E2/Hungary!AD2</f>
        <v>0.93946948091339066</v>
      </c>
      <c r="D27" s="9">
        <f>Hungary!E3/Hungary!AD3</f>
        <v>1.0336493688114321</v>
      </c>
      <c r="E27" s="9">
        <f>Hungary!E4/Hungary!AD4</f>
        <v>1.0944380977594381</v>
      </c>
      <c r="F27" s="9">
        <f>Hungary!E5/Hungary!AD5</f>
        <v>1.0174019122870188</v>
      </c>
      <c r="G27" s="9">
        <f>Hungary!E6/Hungary!AD6</f>
        <v>0.98876610721843405</v>
      </c>
      <c r="H27" s="9">
        <f>Hungary!E7/Hungary!AD7</f>
        <v>1.0212083790031714</v>
      </c>
      <c r="I27" s="9">
        <f>Hungary!E8/Hungary!AD8</f>
        <v>0.99362655057060323</v>
      </c>
      <c r="J27" s="9">
        <f>Hungary!E9/Hungary!AD9</f>
        <v>1.0333023255813953</v>
      </c>
      <c r="K27" s="9">
        <f>Hungary!E10/Hungary!AD10</f>
        <v>1.0730185088312481</v>
      </c>
      <c r="L27" s="9">
        <f>Hungary!E11/Hungary!AD11</f>
        <v>1.0584825106110229</v>
      </c>
      <c r="M27" s="9">
        <f>Hungary!E12/Hungary!AD12</f>
        <v>1.0888778443233964</v>
      </c>
      <c r="N27" s="9">
        <f>Hungary!E13/Hungary!AD13</f>
        <v>1.0001961290765355</v>
      </c>
      <c r="O27" s="9">
        <f>Hungary!D2/Hungary!AD2</f>
        <v>0.84506263478951305</v>
      </c>
      <c r="P27" s="9">
        <f>Hungary!D3/Hungary!AD3</f>
        <v>0.87844329557097711</v>
      </c>
      <c r="Q27" s="9">
        <f>Hungary!D4/Hungary!AD4</f>
        <v>0.98048662531428821</v>
      </c>
      <c r="R27" s="9">
        <f>Hungary!D5/Hungary!AD5</f>
        <v>0.94647098341499825</v>
      </c>
      <c r="S27" s="9">
        <f>Hungary!D6/Hungary!AD6</f>
        <v>1.05505365269535</v>
      </c>
      <c r="T27" s="9">
        <f>Hungary!D7/Hungary!AD7</f>
        <v>1.0780744244540084</v>
      </c>
      <c r="U27" s="9">
        <f>Hungary!D8/Hungary!AD8</f>
        <v>0.99926670128036388</v>
      </c>
      <c r="V27" s="9">
        <f>Hungary!D9/Hungary!AD9</f>
        <v>1.0076279069767442</v>
      </c>
      <c r="W27" s="9">
        <f>Hungary!D10/Hungary!AD10</f>
        <v>0.96428762345460162</v>
      </c>
      <c r="X27" s="9">
        <f>Hungary!D11/Hungary!AD11</f>
        <v>0.95566792449818827</v>
      </c>
      <c r="Y27" s="9">
        <f>Hungary!D12/Hungary!AD12</f>
        <v>1.003890914822025</v>
      </c>
      <c r="Z27" s="9">
        <f>Hungary!D13/Hungary!AD13</f>
        <v>1.0048342453324823</v>
      </c>
      <c r="AA27" s="9">
        <f>Hungary!C2/Hungary!AD2</f>
        <v>0.96310312980773072</v>
      </c>
      <c r="AB27" s="9">
        <f>Hungary!C3/Hungary!AD3</f>
        <v>0.94739171844173686</v>
      </c>
      <c r="AC27" s="9">
        <f>Hungary!C4/Hungary!AD4</f>
        <v>0.99854527389589065</v>
      </c>
      <c r="AD27" s="9">
        <f>Hungary!C5/Hungary!AD5</f>
        <v>0.9264536660646121</v>
      </c>
      <c r="AE27" s="9">
        <f>Hungary!C6/Hungary!AD6</f>
        <v>0.97559180424708036</v>
      </c>
      <c r="AF27" s="9">
        <f>Hungary!C7/Hungary!AD7</f>
        <v>0.9591847154765607</v>
      </c>
      <c r="AG27" s="9">
        <f>Hungary!C8/Hungary!AD8</f>
        <v>0.92930483183801338</v>
      </c>
      <c r="AH27" s="9"/>
      <c r="AJ27" s="9">
        <f t="shared" si="0"/>
        <v>1.0285364345822574</v>
      </c>
      <c r="AK27" s="9">
        <f t="shared" si="1"/>
        <v>0.97659724438362838</v>
      </c>
      <c r="AL27" s="9">
        <f t="shared" si="2"/>
        <v>-5.1939190198629026E-2</v>
      </c>
      <c r="AM27" s="9">
        <f t="shared" si="3"/>
        <v>0.96171171798893518</v>
      </c>
      <c r="AN27" s="9">
        <f t="shared" si="4"/>
        <v>-1.4885526394693205E-2</v>
      </c>
    </row>
    <row r="28" spans="2:40">
      <c r="B28" s="3"/>
      <c r="AK28" s="9">
        <f>CORREL(AJ3:AJ27,AK3:AK27)</f>
        <v>0.8005840629687383</v>
      </c>
      <c r="AL28" s="9"/>
      <c r="AM28" s="9"/>
    </row>
    <row r="29" spans="2:40">
      <c r="C29" s="16" t="s">
        <v>8</v>
      </c>
      <c r="D29" s="16" t="s">
        <v>9</v>
      </c>
      <c r="E29" s="16" t="s">
        <v>10</v>
      </c>
      <c r="F29" s="16" t="s">
        <v>11</v>
      </c>
      <c r="G29" s="16" t="s">
        <v>12</v>
      </c>
      <c r="H29" s="16" t="s">
        <v>13</v>
      </c>
      <c r="I29" s="16" t="s">
        <v>14</v>
      </c>
      <c r="J29" s="16" t="s">
        <v>15</v>
      </c>
      <c r="K29" s="16" t="s">
        <v>16</v>
      </c>
      <c r="L29" s="16" t="s">
        <v>17</v>
      </c>
      <c r="M29" s="16" t="s">
        <v>18</v>
      </c>
      <c r="N29" s="16" t="s">
        <v>19</v>
      </c>
      <c r="O29" s="13" t="s">
        <v>8</v>
      </c>
      <c r="P29" s="13" t="s">
        <v>9</v>
      </c>
      <c r="Q29" s="13" t="s">
        <v>10</v>
      </c>
      <c r="R29" s="13" t="s">
        <v>11</v>
      </c>
      <c r="S29" s="13" t="s">
        <v>12</v>
      </c>
      <c r="T29" s="13" t="s">
        <v>13</v>
      </c>
      <c r="U29" s="13" t="s">
        <v>14</v>
      </c>
      <c r="V29" s="13" t="s">
        <v>15</v>
      </c>
      <c r="W29" s="13" t="s">
        <v>16</v>
      </c>
      <c r="X29" s="13" t="s">
        <v>17</v>
      </c>
      <c r="Y29" s="13" t="s">
        <v>18</v>
      </c>
      <c r="Z29" s="13" t="s">
        <v>19</v>
      </c>
      <c r="AA29" s="14" t="s">
        <v>8</v>
      </c>
      <c r="AB29" s="14" t="s">
        <v>9</v>
      </c>
      <c r="AC29" s="14" t="s">
        <v>10</v>
      </c>
      <c r="AD29" s="14" t="s">
        <v>11</v>
      </c>
      <c r="AE29" s="14" t="s">
        <v>12</v>
      </c>
      <c r="AF29" s="14" t="s">
        <v>13</v>
      </c>
      <c r="AG29" s="14" t="s">
        <v>14</v>
      </c>
      <c r="AH29" s="14" t="s">
        <v>15</v>
      </c>
      <c r="AM29" s="9"/>
    </row>
    <row r="30" spans="2:40">
      <c r="B30" t="s">
        <v>82</v>
      </c>
      <c r="C30" s="9">
        <f>MIN(C3:C27)</f>
        <v>0.74815905743740796</v>
      </c>
      <c r="D30" s="9">
        <f>MIN(D3:D27)</f>
        <v>0.83466860888565186</v>
      </c>
      <c r="E30" s="9">
        <f>MIN(E3:E27)</f>
        <v>0.85479333477602248</v>
      </c>
      <c r="F30" s="9">
        <f>MIN(F3:F27)</f>
        <v>0.85204879574601189</v>
      </c>
      <c r="G30" s="9">
        <f>MIN(G3:G27)</f>
        <v>0.87480190174326466</v>
      </c>
      <c r="H30" s="9">
        <f>MIN(H3:H27)</f>
        <v>0.86716171617161719</v>
      </c>
      <c r="I30" s="9">
        <f>MIN(I3:I27)</f>
        <v>0.77918424753867788</v>
      </c>
      <c r="J30" s="9">
        <f>MIN(J3:J27)</f>
        <v>0.83063328424153171</v>
      </c>
      <c r="K30" s="9">
        <f>MIN(K3:K27)</f>
        <v>0.84031256261270282</v>
      </c>
      <c r="L30" s="9">
        <f>MIN(L3:L27)</f>
        <v>0.78235294117647058</v>
      </c>
      <c r="M30" s="9">
        <f>MIN(M3:M27)</f>
        <v>0.85572139303482586</v>
      </c>
      <c r="N30" s="9">
        <f>MIN(N3:N27)</f>
        <v>0.69480185280494078</v>
      </c>
      <c r="O30" s="9">
        <f>MIN(O3:O27)</f>
        <v>0.64503652771809195</v>
      </c>
      <c r="P30" s="9">
        <f>MIN(P3:P27)</f>
        <v>0.78854090798737553</v>
      </c>
      <c r="Q30" s="9">
        <f>MIN(Q3:Q27)</f>
        <v>0.78294741397965806</v>
      </c>
      <c r="R30" s="9">
        <f>MIN(R3:R27)</f>
        <v>0.78337365295799433</v>
      </c>
      <c r="S30" s="9">
        <f>MIN(S3:S27)</f>
        <v>0.84216990788126922</v>
      </c>
      <c r="T30" s="9">
        <f>MIN(T3:T27)</f>
        <v>0.83287686546308204</v>
      </c>
      <c r="U30" s="9">
        <f>MIN(U3:U27)</f>
        <v>0.7426160337552743</v>
      </c>
      <c r="V30" s="9">
        <f>MIN(V3:V27)</f>
        <v>0.78670462333280611</v>
      </c>
      <c r="W30" s="9">
        <f>MIN(W3:W27)</f>
        <v>0.76617912242035668</v>
      </c>
      <c r="X30" s="9">
        <f>MIN(X3:X27)</f>
        <v>0.69852092448930292</v>
      </c>
      <c r="Y30" s="9">
        <f>MIN(Y3:Y27)</f>
        <v>0.71182821212480718</v>
      </c>
      <c r="Z30" s="9">
        <f>MIN(Z3:Z27)</f>
        <v>0.68460045863467989</v>
      </c>
      <c r="AA30" s="9">
        <f>MIN(AA3:AA27)</f>
        <v>0.65878813923506663</v>
      </c>
      <c r="AB30" s="9">
        <f>MIN(AB3:AB27)</f>
        <v>0.70779896013864818</v>
      </c>
      <c r="AC30" s="9">
        <f>MIN(AC3:AC27)</f>
        <v>0.73077834379812823</v>
      </c>
      <c r="AD30" s="9">
        <f>MIN(AD3:AD27)</f>
        <v>0.64833956454805364</v>
      </c>
      <c r="AE30" s="9">
        <f>MIN(AE3:AE27)</f>
        <v>0.73946478006767147</v>
      </c>
      <c r="AF30" s="9">
        <f>MIN(AF3:AF27)</f>
        <v>0.67656765676567654</v>
      </c>
      <c r="AG30" s="9">
        <f>MIN(AG3:AG27)</f>
        <v>0.71208911705335565</v>
      </c>
      <c r="AH30" s="9"/>
    </row>
    <row r="31" spans="2:40">
      <c r="B31" t="s">
        <v>83</v>
      </c>
      <c r="C31" s="9">
        <f>PERCENTILE(C3:C27,0.1)</f>
        <v>0.7902548071867066</v>
      </c>
      <c r="D31" s="9">
        <f>PERCENTILE(D3:D27,0.1)</f>
        <v>0.89339170657208189</v>
      </c>
      <c r="E31" s="9">
        <f>PERCENTILE(E3:E27,0.1)</f>
        <v>0.95436689057935553</v>
      </c>
      <c r="F31" s="9">
        <f>PERCENTILE(F3:F27,0.1)</f>
        <v>0.9003741760158066</v>
      </c>
      <c r="G31" s="9">
        <f>PERCENTILE(G3:G27,0.1)</f>
        <v>0.90037103898261495</v>
      </c>
      <c r="H31" s="9">
        <f>PERCENTILE(H3:H27,0.1)</f>
        <v>0.89415252002655055</v>
      </c>
      <c r="I31" s="9">
        <f>PERCENTILE(I3:I27,0.1)</f>
        <v>0.88044116390504956</v>
      </c>
      <c r="J31" s="9">
        <f>PERCENTILE(J3:J27,0.1)</f>
        <v>0.9099215582005834</v>
      </c>
      <c r="K31" s="9">
        <f>PERCENTILE(K3:K27,0.1)</f>
        <v>0.92262258625277616</v>
      </c>
      <c r="L31" s="9">
        <f>PERCENTILE(L3:L27,0.1)</f>
        <v>0.89362607370559655</v>
      </c>
      <c r="M31" s="9">
        <f>PERCENTILE(M3:M27,0.1)</f>
        <v>0.93530823102705929</v>
      </c>
      <c r="N31" s="9">
        <f>PERCENTILE(N3:N27,0.1)</f>
        <v>0.92267830470144963</v>
      </c>
      <c r="O31" s="9">
        <f>PERCENTILE(O3:O27,0.1)</f>
        <v>0.8314371393315253</v>
      </c>
      <c r="P31" s="9">
        <f>PERCENTILE(P3:P27,0.1)</f>
        <v>0.86612226832449712</v>
      </c>
      <c r="Q31" s="9">
        <f>PERCENTILE(Q3:Q27,0.1)</f>
        <v>0.87863937285315197</v>
      </c>
      <c r="R31" s="9">
        <f>PERCENTILE(R3:R27,0.1)</f>
        <v>0.80111044136292686</v>
      </c>
      <c r="S31" s="9">
        <f>PERCENTILE(S3:S27,0.1)</f>
        <v>0.871672107716704</v>
      </c>
      <c r="T31" s="9">
        <f>PERCENTILE(T3:T27,0.1)</f>
        <v>0.86345672606144808</v>
      </c>
      <c r="U31" s="9">
        <f>PERCENTILE(U3:U27,0.1)</f>
        <v>0.76891233552739791</v>
      </c>
      <c r="V31" s="9">
        <f>PERCENTILE(V3:V27,0.1)</f>
        <v>0.8488610692069114</v>
      </c>
      <c r="W31" s="9">
        <f>PERCENTILE(W3:W27,0.1)</f>
        <v>0.82223056380234505</v>
      </c>
      <c r="X31" s="9">
        <f>PERCENTILE(X3:X27,0.1)</f>
        <v>0.79822800454128628</v>
      </c>
      <c r="Y31" s="9">
        <f>PERCENTILE(Y3:Y27,0.1)</f>
        <v>0.77907722674562052</v>
      </c>
      <c r="Z31" s="9">
        <f>PERCENTILE(Z3:Z27,0.1)</f>
        <v>0.79102822689374741</v>
      </c>
      <c r="AA31" s="9">
        <f>PERCENTILE(AA3:AA27,0.1)</f>
        <v>0.75597172791155021</v>
      </c>
      <c r="AB31" s="9">
        <f>PERCENTILE(AB3:AB27,0.1)</f>
        <v>0.747128145990127</v>
      </c>
      <c r="AC31" s="9">
        <f>PERCENTILE(AC3:AC27,0.1)</f>
        <v>0.79483986261971906</v>
      </c>
      <c r="AD31" s="9">
        <f>PERCENTILE(AD3:AD27,0.1)</f>
        <v>0.67702255750256934</v>
      </c>
      <c r="AE31" s="9">
        <f>PERCENTILE(AE3:AE27,0.1)</f>
        <v>0.76626485230021069</v>
      </c>
      <c r="AF31" s="9">
        <f>PERCENTILE(AF3:AF27,0.1)</f>
        <v>0.73647168797829077</v>
      </c>
      <c r="AG31" s="9">
        <f>PERCENTILE(AG3:AG27,0.1)</f>
        <v>0.71651744661750361</v>
      </c>
      <c r="AH31" s="9"/>
    </row>
    <row r="32" spans="2:40">
      <c r="B32" t="s">
        <v>84</v>
      </c>
      <c r="C32" s="9">
        <f>PERCENTILE(C3:C27,0.25)</f>
        <v>0.85597875629186315</v>
      </c>
      <c r="D32" s="9">
        <f>PERCENTILE(D3:D27,0.25)</f>
        <v>0.91807887785210018</v>
      </c>
      <c r="E32" s="9">
        <f>PERCENTILE(E3:E27,0.25)</f>
        <v>0.97388266514385524</v>
      </c>
      <c r="F32" s="9">
        <f>PERCENTILE(F3:F27,0.25)</f>
        <v>0.93913816081741452</v>
      </c>
      <c r="G32" s="9">
        <f>PERCENTILE(G3:G27,0.25)</f>
        <v>0.90929780005936867</v>
      </c>
      <c r="H32" s="9">
        <f>PERCENTILE(H3:H27,0.25)</f>
        <v>0.93152337858220213</v>
      </c>
      <c r="I32" s="9">
        <f>PERCENTILE(I3:I27,0.25)</f>
        <v>0.93665642122143522</v>
      </c>
      <c r="J32" s="9">
        <f>PERCENTILE(J3:J27,0.25)</f>
        <v>0.94859697044946611</v>
      </c>
      <c r="K32" s="9">
        <f>PERCENTILE(K3:K27,0.25)</f>
        <v>0.96755154572164015</v>
      </c>
      <c r="L32" s="9">
        <f>PERCENTILE(L3:L27,0.25)</f>
        <v>0.92870155936390308</v>
      </c>
      <c r="M32" s="9">
        <f>PERCENTILE(M3:M27,0.25)</f>
        <v>0.95550823713997535</v>
      </c>
      <c r="N32" s="9">
        <f>PERCENTILE(N3:N27,0.25)</f>
        <v>0.95972222222222225</v>
      </c>
      <c r="O32" s="9">
        <f>PERCENTILE(O3:O27,0.25)</f>
        <v>0.87712544112929103</v>
      </c>
      <c r="P32" s="9">
        <f>PERCENTILE(P3:P27,0.25)</f>
        <v>0.90193782565423575</v>
      </c>
      <c r="Q32" s="9">
        <f>PERCENTILE(Q3:Q27,0.25)</f>
        <v>0.91085179481104139</v>
      </c>
      <c r="R32" s="9">
        <f>PERCENTILE(R3:R27,0.25)</f>
        <v>0.86628272910372606</v>
      </c>
      <c r="S32" s="9">
        <f>PERCENTILE(S3:S27,0.25)</f>
        <v>0.89033279461723669</v>
      </c>
      <c r="T32" s="9">
        <f>PERCENTILE(T3:T27,0.25)</f>
        <v>0.92061989826097246</v>
      </c>
      <c r="U32" s="9">
        <f>PERCENTILE(U3:U27,0.25)</f>
        <v>0.88400982233135927</v>
      </c>
      <c r="V32" s="9">
        <f>PERCENTILE(V3:V27,0.25)</f>
        <v>0.88806607804044435</v>
      </c>
      <c r="W32" s="9">
        <f>PERCENTILE(W3:W27,0.25)</f>
        <v>0.89704069050554869</v>
      </c>
      <c r="X32" s="9">
        <f>PERCENTILE(X3:X27,0.25)</f>
        <v>0.86984838778560747</v>
      </c>
      <c r="Y32" s="9">
        <f>PERCENTILE(Y3:Y27,0.25)</f>
        <v>0.86130599028602262</v>
      </c>
      <c r="Z32" s="9">
        <f>PERCENTILE(Z3:Z27,0.25)</f>
        <v>0.88370730564180677</v>
      </c>
      <c r="AA32" s="9">
        <f>PERCENTILE(AA3:AA27,0.25)</f>
        <v>0.84081130915795943</v>
      </c>
      <c r="AB32" s="9">
        <f>PERCENTILE(AB3:AB27,0.25)</f>
        <v>0.8787489788773486</v>
      </c>
      <c r="AC32" s="9">
        <f>PERCENTILE(AC3:AC27,0.25)</f>
        <v>0.87299002043294149</v>
      </c>
      <c r="AD32" s="9">
        <f>PERCENTILE(AD3:AD27,0.25)</f>
        <v>0.81718061674008813</v>
      </c>
      <c r="AE32" s="9">
        <f>PERCENTILE(AE3:AE27,0.25)</f>
        <v>0.8280683583635422</v>
      </c>
      <c r="AF32" s="9">
        <f>PERCENTILE(AF3:AF27,0.25)</f>
        <v>0.86614338042909467</v>
      </c>
      <c r="AG32" s="9">
        <f>PERCENTILE(AG3:AG27,0.25)</f>
        <v>0.73616902974701137</v>
      </c>
      <c r="AH32" s="9"/>
    </row>
    <row r="33" spans="2:38">
      <c r="B33" t="s">
        <v>7</v>
      </c>
      <c r="C33" s="9">
        <f>MEDIAN(C3:C27)</f>
        <v>0.93946948091339066</v>
      </c>
      <c r="D33" s="9">
        <f>MEDIAN(D3:D27)</f>
        <v>0.99449173760640963</v>
      </c>
      <c r="E33" s="9">
        <f>MEDIAN(E3:E27)</f>
        <v>1.0279184145812237</v>
      </c>
      <c r="F33" s="9">
        <f>MEDIAN(F3:F27)</f>
        <v>0.98185816382627822</v>
      </c>
      <c r="G33" s="9">
        <f>MEDIAN(G3:G27)</f>
        <v>0.95430696427040052</v>
      </c>
      <c r="H33" s="9">
        <f>MEDIAN(H3:H27)</f>
        <v>0.99252672405638065</v>
      </c>
      <c r="I33" s="9">
        <f>MEDIAN(I3:I27)</f>
        <v>0.97678275290215588</v>
      </c>
      <c r="J33" s="9">
        <f>MEDIAN(J3:J27)</f>
        <v>0.98713676753121993</v>
      </c>
      <c r="K33" s="9">
        <f>MEDIAN(K3:K27)</f>
        <v>0.99708886889324089</v>
      </c>
      <c r="L33" s="9">
        <f>MEDIAN(L3:L27)</f>
        <v>0.9798732416138507</v>
      </c>
      <c r="M33" s="9">
        <f>MEDIAN(M3:M27)</f>
        <v>1.004844849463606</v>
      </c>
      <c r="N33" s="9">
        <f>MEDIAN(N3:N27)</f>
        <v>1.0083777608530085</v>
      </c>
      <c r="O33" s="9">
        <f>MEDIAN(O3:O27)</f>
        <v>0.91602167486139541</v>
      </c>
      <c r="P33" s="9">
        <f>MEDIAN(P3:P27)</f>
        <v>0.92572178477690292</v>
      </c>
      <c r="Q33" s="9">
        <f>MEDIAN(Q3:Q27)</f>
        <v>0.93806179775280896</v>
      </c>
      <c r="R33" s="9">
        <f>MEDIAN(R3:R27)</f>
        <v>0.9096916299559471</v>
      </c>
      <c r="S33" s="9">
        <f>MEDIAN(S3:S27)</f>
        <v>0.92666181212940812</v>
      </c>
      <c r="T33" s="9">
        <f>MEDIAN(T3:T27)</f>
        <v>0.95745642674167464</v>
      </c>
      <c r="U33" s="9">
        <f>MEDIAN(U3:U27)</f>
        <v>0.92508917954815695</v>
      </c>
      <c r="V33" s="9">
        <f>MEDIAN(V3:V27)</f>
        <v>0.94130724766562912</v>
      </c>
      <c r="W33" s="9">
        <f>MEDIAN(W3:W27)</f>
        <v>0.93488801662433618</v>
      </c>
      <c r="X33" s="9">
        <f>MEDIAN(X3:X27)</f>
        <v>0.91085073866530819</v>
      </c>
      <c r="Y33" s="9">
        <f>MEDIAN(Y3:Y27)</f>
        <v>0.93153466782709604</v>
      </c>
      <c r="Z33" s="9">
        <f>MEDIAN(Z3:Z27)</f>
        <v>0.93688254665203075</v>
      </c>
      <c r="AA33" s="9">
        <f>MEDIAN(AA3:AA27)</f>
        <v>0.88555347091932457</v>
      </c>
      <c r="AB33" s="9">
        <f>MEDIAN(AB3:AB27)</f>
        <v>0.89203938115330517</v>
      </c>
      <c r="AC33" s="9">
        <f>MEDIAN(AC3:AC27)</f>
        <v>0.90340872889455237</v>
      </c>
      <c r="AD33" s="9">
        <f>MEDIAN(AD3:AD27)</f>
        <v>0.86191935539409803</v>
      </c>
      <c r="AE33" s="9">
        <f>MEDIAN(AE3:AE27)</f>
        <v>0.89151439778054142</v>
      </c>
      <c r="AF33" s="9">
        <f>MEDIAN(AF3:AF27)</f>
        <v>0.90095998640727215</v>
      </c>
      <c r="AG33" s="9">
        <f>MEDIAN(AG3:AG27)</f>
        <v>0.87056263051086735</v>
      </c>
      <c r="AH33" s="9"/>
      <c r="AJ33" s="9"/>
      <c r="AK33" s="9"/>
      <c r="AL33" s="9"/>
    </row>
    <row r="34" spans="2:38">
      <c r="B34" t="s">
        <v>85</v>
      </c>
      <c r="C34" s="9">
        <f>PERCENTILE(C3:C27,0.75)</f>
        <v>0.98918861437028105</v>
      </c>
      <c r="D34" s="9">
        <f>PERCENTILE(D3:D27,0.75)</f>
        <v>1.0302513186472231</v>
      </c>
      <c r="E34" s="9">
        <f>PERCENTILE(E3:E27,0.75)</f>
        <v>1.0603542532254537</v>
      </c>
      <c r="F34" s="9">
        <f>PERCENTILE(F3:F27,0.75)</f>
        <v>1.0234912130486016</v>
      </c>
      <c r="G34" s="9">
        <f>PERCENTILE(G3:G27,0.75)</f>
        <v>0.99675653760389216</v>
      </c>
      <c r="H34" s="9">
        <f>PERCENTILE(H3:H27,0.75)</f>
        <v>1.0212083790031714</v>
      </c>
      <c r="I34" s="9">
        <f>PERCENTILE(I3:I27,0.75)</f>
        <v>1.0126517734790783</v>
      </c>
      <c r="J34" s="9">
        <f>PERCENTILE(J3:J27,0.75)</f>
        <v>1.0338934776416975</v>
      </c>
      <c r="K34" s="9">
        <f>PERCENTILE(K3:K27,0.75)</f>
        <v>1.0535188654000536</v>
      </c>
      <c r="L34" s="9">
        <f>PERCENTILE(L3:L27,0.75)</f>
        <v>1.0310798157234353</v>
      </c>
      <c r="M34" s="9">
        <f>PERCENTILE(M3:M27,0.75)</f>
        <v>1.0422656580135721</v>
      </c>
      <c r="N34" s="9">
        <f>PERCENTILE(N3:N27,0.75)</f>
        <v>1.024652494191717</v>
      </c>
      <c r="O34" s="9">
        <f>PERCENTILE(O3:O27,0.75)</f>
        <v>0.95913756886369939</v>
      </c>
      <c r="P34" s="9">
        <f>PERCENTILE(P3:P27,0.75)</f>
        <v>0.96510940272028389</v>
      </c>
      <c r="Q34" s="9">
        <f>PERCENTILE(Q3:Q27,0.75)</f>
        <v>0.97441504482834029</v>
      </c>
      <c r="R34" s="9">
        <f>PERCENTILE(R3:R27,0.75)</f>
        <v>0.93398640251480369</v>
      </c>
      <c r="S34" s="9">
        <f>PERCENTILE(S3:S27,0.75)</f>
        <v>0.96986452861487416</v>
      </c>
      <c r="T34" s="9">
        <f>PERCENTILE(T3:T27,0.75)</f>
        <v>0.97715736040609136</v>
      </c>
      <c r="U34" s="9">
        <f>PERCENTILE(U3:U27,0.75)</f>
        <v>0.95158756604941208</v>
      </c>
      <c r="V34" s="9">
        <f>PERCENTILE(V3:V27,0.75)</f>
        <v>0.96211575408261285</v>
      </c>
      <c r="W34" s="9">
        <f>PERCENTILE(W3:W27,0.75)</f>
        <v>0.96040892783439691</v>
      </c>
      <c r="X34" s="9">
        <f>PERCENTILE(X3:X27,0.75)</f>
        <v>0.95434950812424013</v>
      </c>
      <c r="Y34" s="9">
        <f>PERCENTILE(Y3:Y27,0.75)</f>
        <v>0.95831434513501645</v>
      </c>
      <c r="Z34" s="9">
        <f>PERCENTILE(Z3:Z27,0.75)</f>
        <v>0.95523500292755625</v>
      </c>
      <c r="AA34" s="9">
        <f>PERCENTILE(AA3:AA27,0.75)</f>
        <v>0.91809091553790512</v>
      </c>
      <c r="AB34" s="9">
        <f>PERCENTILE(AB3:AB27,0.75)</f>
        <v>0.93824830643510149</v>
      </c>
      <c r="AC34" s="9">
        <f>PERCENTILE(AC3:AC27,0.75)</f>
        <v>0.96391865296304391</v>
      </c>
      <c r="AD34" s="9">
        <f>PERCENTILE(AD3:AD27,0.75)</f>
        <v>0.9178857447944474</v>
      </c>
      <c r="AE34" s="9">
        <f>PERCENTILE(AE3:AE27,0.75)</f>
        <v>0.93067099128319486</v>
      </c>
      <c r="AF34" s="9">
        <f>PERCENTILE(AF3:AF27,0.75)</f>
        <v>0.94403617863199552</v>
      </c>
      <c r="AG34" s="9">
        <f>PERCENTILE(AG3:AG27,0.75)</f>
        <v>0.92930483183801338</v>
      </c>
      <c r="AH34" s="9"/>
    </row>
    <row r="35" spans="2:38">
      <c r="B35" t="s">
        <v>86</v>
      </c>
      <c r="C35" s="9">
        <f>PERCENTILE(C3:C27,0.9)</f>
        <v>1.0065428354786814</v>
      </c>
      <c r="D35" s="9">
        <f>PERCENTILE(D3:D27,0.9)</f>
        <v>1.0435832367829583</v>
      </c>
      <c r="E35" s="9">
        <f>PERCENTILE(E3:E27,0.9)</f>
        <v>1.0957709205466812</v>
      </c>
      <c r="F35" s="9">
        <f>PERCENTILE(F3:F27,0.9)</f>
        <v>1.0354040636291808</v>
      </c>
      <c r="G35" s="9">
        <f>PERCENTILE(G3:G27,0.9)</f>
        <v>1.0214561749608926</v>
      </c>
      <c r="H35" s="9">
        <f>PERCENTILE(H3:H27,0.9)</f>
        <v>1.0345580460167545</v>
      </c>
      <c r="I35" s="9">
        <f>PERCENTILE(I3:I27,0.9)</f>
        <v>1.0302428790035316</v>
      </c>
      <c r="J35" s="9">
        <f>PERCENTILE(J3:J27,0.9)</f>
        <v>1.0411772806115629</v>
      </c>
      <c r="K35" s="9">
        <f>PERCENTILE(K3:K27,0.9)</f>
        <v>1.0712852410544893</v>
      </c>
      <c r="L35" s="9">
        <f>PERCENTILE(L3:L27,0.9)</f>
        <v>1.0653262770993264</v>
      </c>
      <c r="M35" s="9">
        <f>PERCENTILE(M3:M27,0.9)</f>
        <v>1.0695357927186595</v>
      </c>
      <c r="N35" s="9">
        <f>PERCENTILE(N3:N27,0.9)</f>
        <v>1.0404966880330735</v>
      </c>
      <c r="O35" s="9">
        <f>PERCENTILE(O3:O27,0.9)</f>
        <v>0.98060402436574767</v>
      </c>
      <c r="P35" s="9">
        <f>PERCENTILE(P3:P27,0.9)</f>
        <v>0.99144015146618059</v>
      </c>
      <c r="Q35" s="9">
        <f>PERCENTILE(Q3:Q27,0.9)</f>
        <v>0.99994739914510922</v>
      </c>
      <c r="R35" s="9">
        <f>PERCENTILE(R3:R27,0.9)</f>
        <v>0.9653814559124263</v>
      </c>
      <c r="S35" s="9">
        <f>PERCENTILE(S3:S27,0.9)</f>
        <v>0.98676471978086333</v>
      </c>
      <c r="T35" s="9">
        <f>PERCENTILE(T3:T27,0.9)</f>
        <v>1.0004721789531124</v>
      </c>
      <c r="U35" s="9">
        <f>PERCENTILE(U3:U27,0.9)</f>
        <v>0.96708116745534889</v>
      </c>
      <c r="V35" s="9">
        <f>PERCENTILE(V3:V27,0.9)</f>
        <v>1.002378798218885</v>
      </c>
      <c r="W35" s="9">
        <f>PERCENTILE(W3:W27,0.9)</f>
        <v>0.98561011091728934</v>
      </c>
      <c r="X35" s="9">
        <f>PERCENTILE(X3:X27,0.9)</f>
        <v>0.97273347825124357</v>
      </c>
      <c r="Y35" s="9">
        <f>PERCENTILE(Y3:Y27,0.9)</f>
        <v>0.99375477429963899</v>
      </c>
      <c r="Z35" s="9">
        <f>PERCENTILE(Z3:Z27,0.9)</f>
        <v>0.99442116565364325</v>
      </c>
      <c r="AA35" s="9">
        <f>PERCENTILE(AA3:AA27,0.9)</f>
        <v>0.96172565246400188</v>
      </c>
      <c r="AB35" s="9">
        <f>PERCENTILE(AB3:AB27,0.9)</f>
        <v>0.97418888702696693</v>
      </c>
      <c r="AC35" s="9">
        <f>PERCENTILE(AC3:AC27,0.9)</f>
        <v>0.99239453147004486</v>
      </c>
      <c r="AD35" s="9">
        <f>PERCENTILE(AD3:AD27,0.9)</f>
        <v>0.9525193898644716</v>
      </c>
      <c r="AE35" s="9">
        <f>PERCENTILE(AE3:AE27,0.9)</f>
        <v>0.97882091832690443</v>
      </c>
      <c r="AF35" s="9">
        <f>PERCENTILE(AF3:AF27,0.9)</f>
        <v>0.9587773979183587</v>
      </c>
      <c r="AG35" s="9">
        <f>PERCENTILE(AG3:AG27,0.9)</f>
        <v>0.94117547541914881</v>
      </c>
      <c r="AH35" s="9"/>
    </row>
    <row r="36" spans="2:38">
      <c r="B36" t="s">
        <v>87</v>
      </c>
      <c r="C36" s="9">
        <f>MAX(C3:C27)</f>
        <v>1.0365055036923505</v>
      </c>
      <c r="D36" s="9">
        <f>MAX(D3:D27)</f>
        <v>1.0851714699726291</v>
      </c>
      <c r="E36" s="9">
        <f>MAX(E3:E27)</f>
        <v>1.1207289293849658</v>
      </c>
      <c r="F36" s="9">
        <f>MAX(F3:F27)</f>
        <v>1.0821468505404399</v>
      </c>
      <c r="G36" s="9">
        <f>MAX(G3:G27)</f>
        <v>1.0312021172865302</v>
      </c>
      <c r="H36" s="9">
        <f>MAX(H3:H27)</f>
        <v>1.0919205967884689</v>
      </c>
      <c r="I36" s="9">
        <f>MAX(I3:I27)</f>
        <v>1.0468917557599193</v>
      </c>
      <c r="J36" s="9">
        <f>MAX(J3:J27)</f>
        <v>1.0579782270606533</v>
      </c>
      <c r="K36" s="9">
        <f>MAX(K3:K27)</f>
        <v>1.0920444610965405</v>
      </c>
      <c r="L36" s="9">
        <f>MAX(L3:L27)</f>
        <v>1.0783378512850428</v>
      </c>
      <c r="M36" s="9">
        <f>MAX(M3:M27)</f>
        <v>1.0888778443233964</v>
      </c>
      <c r="N36" s="9">
        <f>MAX(N3:N27)</f>
        <v>1.0812428950359985</v>
      </c>
      <c r="O36" s="9">
        <f>MAX(O3:O27)</f>
        <v>0.99862414008755473</v>
      </c>
      <c r="P36" s="9">
        <f>MAX(P3:P27)</f>
        <v>1.023506681693769</v>
      </c>
      <c r="Q36" s="9">
        <f>MAX(Q3:Q27)</f>
        <v>1.0193251226594573</v>
      </c>
      <c r="R36" s="9">
        <f>MAX(R3:R27)</f>
        <v>1.0035976297968396</v>
      </c>
      <c r="S36" s="9">
        <f>MAX(S3:S27)</f>
        <v>1.05505365269535</v>
      </c>
      <c r="T36" s="9">
        <f>MAX(T3:T27)</f>
        <v>1.0780744244540084</v>
      </c>
      <c r="U36" s="9">
        <f>MAX(U3:U27)</f>
        <v>0.99926670128036388</v>
      </c>
      <c r="V36" s="9">
        <f>MAX(V3:V27)</f>
        <v>1.0224998320908052</v>
      </c>
      <c r="W36" s="9">
        <f>MAX(W3:W27)</f>
        <v>1.0186477059297021</v>
      </c>
      <c r="X36" s="9">
        <f>MAX(X3:X27)</f>
        <v>0.99855600632606756</v>
      </c>
      <c r="Y36" s="9">
        <f>MAX(Y3:Y27)</f>
        <v>1.0081461043226909</v>
      </c>
      <c r="Z36" s="9">
        <f>MAX(Z3:Z27)</f>
        <v>1.0130518507952357</v>
      </c>
      <c r="AA36" s="9">
        <f>MAX(AA3:AA27)</f>
        <v>0.99701607469438824</v>
      </c>
      <c r="AB36" s="9">
        <f>MAX(AB3:AB27)</f>
        <v>0.98787856858559175</v>
      </c>
      <c r="AC36" s="9">
        <f>MAX(AC3:AC27)</f>
        <v>1.0085961999631063</v>
      </c>
      <c r="AD36" s="9">
        <f>MAX(AD3:AD27)</f>
        <v>0.97404063205417613</v>
      </c>
      <c r="AE36" s="9">
        <f>MAX(AE3:AE27)</f>
        <v>0.99164229001253656</v>
      </c>
      <c r="AF36" s="9">
        <f>MAX(AF3:AF27)</f>
        <v>0.99567910125306058</v>
      </c>
      <c r="AG36" s="9">
        <f t="shared" ref="AG36" si="5">MAX(AG3:AG27)</f>
        <v>0.96207714554967017</v>
      </c>
      <c r="AH36" s="9"/>
    </row>
  </sheetData>
  <conditionalFormatting sqref="AL3:AL27 AN3:AN27">
    <cfRule type="cellIs" dxfId="0" priority="1" operator="greaterThan">
      <formula>0</formula>
    </cfRule>
  </conditionalFormatting>
  <hyperlinks>
    <hyperlink ref="B3" location="Germany!A1" display="data" xr:uid="{4700E7EB-56D6-4909-AA9D-FE2C434FDE04}"/>
    <hyperlink ref="B4" location="France!A1" display="France" xr:uid="{552AEFC8-B5A6-45D8-91AB-3C8FD7129971}"/>
    <hyperlink ref="B5" location="Switzerland!A1" display="Switzerland" xr:uid="{DBA91805-1186-4B1D-9B29-7F27B871128A}"/>
    <hyperlink ref="B6" location="Austria!A1" display="Austria" xr:uid="{B7DD3CEE-5C2C-44BD-9A2A-B1F4358DC899}"/>
    <hyperlink ref="B7" location="NorthernIreland!A1" display="Northern Ireland" xr:uid="{E84B1801-7439-4C7F-B72F-B10B6C0E3265}"/>
    <hyperlink ref="B9" location="Sweden!A1" display="Sweden" xr:uid="{D5D0D91C-D367-4D68-AA56-F0585BC3A8F7}"/>
    <hyperlink ref="B10" location="Portugal!A1" display="Portugal" xr:uid="{69E66453-41F4-48E6-BD64-B1052F22A4A5}"/>
    <hyperlink ref="B11" location="Spain!A1" display="Spain" xr:uid="{99D2FF20-6A8D-42C4-A2AF-526EDEF78DE3}"/>
    <hyperlink ref="B12" location="Netherlands!A1" display="Netherlands" xr:uid="{4548F909-FBA3-4581-A1C1-EAC4D6ECA18A}"/>
    <hyperlink ref="B13" location="Belgium!A1" display="Belgium!A1" xr:uid="{EB1AAEE6-64EC-4C67-BA14-8C291B558941}"/>
    <hyperlink ref="B14" location="Norway!A1" display="Norway" xr:uid="{C77C9845-E6A5-466D-A741-2CFA08FA757F}"/>
    <hyperlink ref="B15" location="Israel!A1" display="Israel" xr:uid="{A21A039C-073E-4944-9441-2F5403B7963E}"/>
    <hyperlink ref="B16" location="Italy!A1" display="Italy" xr:uid="{A7905349-C6C7-4DD0-A771-C9AFE1554F58}"/>
    <hyperlink ref="B17" location="Denmark!A1" display="Denmark" xr:uid="{01BCBFF9-9B0E-4827-827C-89B8FD822437}"/>
    <hyperlink ref="B18" location="Finland!A1" display="Finland" xr:uid="{D670E047-3D5E-447B-B901-4A1812B38519}"/>
    <hyperlink ref="B19" location="Poland!A1" display="Poland" xr:uid="{8BC97ADA-2CAE-44A9-AC89-F56B06828B76}"/>
    <hyperlink ref="B20" location="Estonia!A1" display="Estonia" xr:uid="{8CA40A95-2DBA-4181-803E-1A5600C31E0C}"/>
    <hyperlink ref="B22" location="Lithuania!A1" display="Lithuania" xr:uid="{6D27423A-BBB9-4EDE-ACFF-56273D085228}"/>
    <hyperlink ref="B21" location="Latvia!A1" display="Latvia" xr:uid="{765EEDC6-03DC-4322-9DD1-2A834D39FB57}"/>
    <hyperlink ref="B8" location="Scotland!A1" display="Scotland" xr:uid="{E5A3A0CC-623A-45CC-9CD5-4801E527A28A}"/>
    <hyperlink ref="B23" location="Romania!A1" display="Romania" xr:uid="{BD6F21B5-F6A1-40B7-8FD3-C9E0385D4A00}"/>
    <hyperlink ref="B24" location="Slovenia!A1" display="Slovenia" xr:uid="{B69D0244-2081-4AF4-AE4A-083CA0E70456}"/>
    <hyperlink ref="B25" location="Czech!A1" display="Czech Republic" xr:uid="{56B35D71-9727-4778-A12D-8B2F0CA4573C}"/>
    <hyperlink ref="B26" location="Slovakia!A1" display="Slovakia" xr:uid="{7897B6A2-101B-4C9D-BC79-D8A4671675FA}"/>
    <hyperlink ref="B27" location="Hungary!A1" display="Hungary" xr:uid="{F2606DF1-B953-42B3-B6A3-9C1105A5326F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7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56754</v>
      </c>
      <c r="D2">
        <v>58406</v>
      </c>
      <c r="E2">
        <v>64325</v>
      </c>
      <c r="F2">
        <v>63713</v>
      </c>
      <c r="G2">
        <v>63275</v>
      </c>
      <c r="H2">
        <v>65402</v>
      </c>
      <c r="I2">
        <v>63808</v>
      </c>
      <c r="K2">
        <f>SUM(C$2:C2)</f>
        <v>56754</v>
      </c>
      <c r="L2">
        <f>SUM(D$2:D2)</f>
        <v>58406</v>
      </c>
      <c r="M2">
        <f>SUM(E$2:E2)</f>
        <v>64325</v>
      </c>
      <c r="N2">
        <f>SUM(F$2:F2)</f>
        <v>63713</v>
      </c>
      <c r="O2">
        <f>SUM(G$2:G2)</f>
        <v>63275</v>
      </c>
      <c r="P2">
        <f>SUM(H$2:H2)</f>
        <v>65402</v>
      </c>
      <c r="Q2">
        <f>SUM(I$2:I2)</f>
        <v>63808</v>
      </c>
      <c r="R2">
        <f>MEDIAN(M2:Q2)</f>
        <v>63808</v>
      </c>
      <c r="T2" t="s">
        <v>8</v>
      </c>
      <c r="U2">
        <f t="shared" ref="U2:AA13" si="0">K2-$R2</f>
        <v>-7054</v>
      </c>
      <c r="V2">
        <f t="shared" si="0"/>
        <v>-5402</v>
      </c>
      <c r="W2">
        <f t="shared" si="0"/>
        <v>517</v>
      </c>
      <c r="X2">
        <f t="shared" si="0"/>
        <v>-95</v>
      </c>
      <c r="Y2">
        <f t="shared" si="0"/>
        <v>-533</v>
      </c>
      <c r="Z2">
        <f t="shared" si="0"/>
        <v>1594</v>
      </c>
      <c r="AA2">
        <f t="shared" si="0"/>
        <v>0</v>
      </c>
      <c r="AC2">
        <f>MEDIAN($E2:$I2)</f>
        <v>63808</v>
      </c>
      <c r="AD2">
        <f>MEDIAN(F2:I2)</f>
        <v>63760.5</v>
      </c>
    </row>
    <row r="3" spans="1:30">
      <c r="B3" t="s">
        <v>9</v>
      </c>
      <c r="C3">
        <v>52544</v>
      </c>
      <c r="D3">
        <v>53727</v>
      </c>
      <c r="E3">
        <v>60595</v>
      </c>
      <c r="F3">
        <v>58700</v>
      </c>
      <c r="G3">
        <v>57184</v>
      </c>
      <c r="H3">
        <v>58489</v>
      </c>
      <c r="I3">
        <v>58971</v>
      </c>
      <c r="K3">
        <f>SUM(C$2:C3)</f>
        <v>109298</v>
      </c>
      <c r="L3">
        <f>SUM(D$2:D3)</f>
        <v>112133</v>
      </c>
      <c r="M3">
        <f>SUM(E$2:E3)</f>
        <v>124920</v>
      </c>
      <c r="N3">
        <f>SUM(F$2:F3)</f>
        <v>122413</v>
      </c>
      <c r="O3">
        <f>SUM(G$2:G3)</f>
        <v>120459</v>
      </c>
      <c r="P3">
        <f>SUM(H$2:H3)</f>
        <v>123891</v>
      </c>
      <c r="Q3">
        <f>SUM(I$2:I3)</f>
        <v>122779</v>
      </c>
      <c r="R3">
        <f t="shared" ref="R3:R13" si="1">MEDIAN(M3:Q3)</f>
        <v>122779</v>
      </c>
      <c r="T3" t="s">
        <v>9</v>
      </c>
      <c r="U3">
        <f t="shared" si="0"/>
        <v>-13481</v>
      </c>
      <c r="V3">
        <f t="shared" si="0"/>
        <v>-10646</v>
      </c>
      <c r="W3">
        <f t="shared" si="0"/>
        <v>2141</v>
      </c>
      <c r="X3">
        <f t="shared" si="0"/>
        <v>-366</v>
      </c>
      <c r="Y3">
        <f t="shared" si="0"/>
        <v>-2320</v>
      </c>
      <c r="Z3">
        <f t="shared" si="0"/>
        <v>1112</v>
      </c>
      <c r="AA3">
        <f t="shared" si="0"/>
        <v>0</v>
      </c>
      <c r="AC3">
        <f t="shared" ref="AC3:AC13" si="2">MEDIAN($E3:$I3)</f>
        <v>58700</v>
      </c>
      <c r="AD3">
        <f t="shared" ref="AD3:AD13" si="3">MEDIAN(F3:I3)</f>
        <v>58594.5</v>
      </c>
    </row>
    <row r="4" spans="1:30">
      <c r="B4" t="s">
        <v>10</v>
      </c>
      <c r="C4">
        <v>56716</v>
      </c>
      <c r="D4">
        <v>58135</v>
      </c>
      <c r="E4">
        <v>67060</v>
      </c>
      <c r="F4">
        <v>62230</v>
      </c>
      <c r="G4">
        <v>61679</v>
      </c>
      <c r="H4">
        <v>63639</v>
      </c>
      <c r="I4">
        <v>63330</v>
      </c>
      <c r="K4">
        <f>SUM(C$2:C4)</f>
        <v>166014</v>
      </c>
      <c r="L4">
        <f>SUM(D$2:D4)</f>
        <v>170268</v>
      </c>
      <c r="M4">
        <f>SUM(E$2:E4)</f>
        <v>191980</v>
      </c>
      <c r="N4">
        <f>SUM(F$2:F4)</f>
        <v>184643</v>
      </c>
      <c r="O4">
        <f>SUM(G$2:G4)</f>
        <v>182138</v>
      </c>
      <c r="P4">
        <f>SUM(H$2:H4)</f>
        <v>187530</v>
      </c>
      <c r="Q4">
        <f>SUM(I$2:I4)</f>
        <v>186109</v>
      </c>
      <c r="R4">
        <f t="shared" si="1"/>
        <v>186109</v>
      </c>
      <c r="T4" t="s">
        <v>10</v>
      </c>
      <c r="U4">
        <f t="shared" si="0"/>
        <v>-20095</v>
      </c>
      <c r="V4">
        <f t="shared" si="0"/>
        <v>-15841</v>
      </c>
      <c r="W4">
        <f t="shared" si="0"/>
        <v>5871</v>
      </c>
      <c r="X4">
        <f t="shared" si="0"/>
        <v>-1466</v>
      </c>
      <c r="Y4">
        <f t="shared" si="0"/>
        <v>-3971</v>
      </c>
      <c r="Z4">
        <f t="shared" si="0"/>
        <v>1421</v>
      </c>
      <c r="AA4">
        <f t="shared" si="0"/>
        <v>0</v>
      </c>
      <c r="AC4">
        <f t="shared" si="2"/>
        <v>63330</v>
      </c>
      <c r="AD4">
        <f t="shared" si="3"/>
        <v>62780</v>
      </c>
    </row>
    <row r="5" spans="1:30">
      <c r="B5" t="s">
        <v>11</v>
      </c>
      <c r="C5">
        <v>52876</v>
      </c>
      <c r="D5">
        <v>57450</v>
      </c>
      <c r="E5">
        <v>63601</v>
      </c>
      <c r="F5">
        <v>61239</v>
      </c>
      <c r="G5">
        <v>62634</v>
      </c>
      <c r="H5">
        <v>62141</v>
      </c>
      <c r="I5">
        <v>61375</v>
      </c>
      <c r="K5">
        <f>SUM(C$2:C5)</f>
        <v>218890</v>
      </c>
      <c r="L5">
        <f>SUM(D$2:D5)</f>
        <v>227718</v>
      </c>
      <c r="M5">
        <f>SUM(E$2:E5)</f>
        <v>255581</v>
      </c>
      <c r="N5">
        <f>SUM(F$2:F5)</f>
        <v>245882</v>
      </c>
      <c r="O5">
        <f>SUM(G$2:G5)</f>
        <v>244772</v>
      </c>
      <c r="P5">
        <f>SUM(H$2:H5)</f>
        <v>249671</v>
      </c>
      <c r="Q5">
        <f>SUM(I$2:I5)</f>
        <v>247484</v>
      </c>
      <c r="R5">
        <f t="shared" si="1"/>
        <v>247484</v>
      </c>
      <c r="T5" t="s">
        <v>11</v>
      </c>
      <c r="U5">
        <f t="shared" si="0"/>
        <v>-28594</v>
      </c>
      <c r="V5">
        <f t="shared" si="0"/>
        <v>-19766</v>
      </c>
      <c r="W5">
        <f t="shared" si="0"/>
        <v>8097</v>
      </c>
      <c r="X5">
        <f t="shared" si="0"/>
        <v>-1602</v>
      </c>
      <c r="Y5">
        <f t="shared" si="0"/>
        <v>-2712</v>
      </c>
      <c r="Z5">
        <f t="shared" si="0"/>
        <v>2187</v>
      </c>
      <c r="AA5">
        <f t="shared" si="0"/>
        <v>0</v>
      </c>
      <c r="AC5">
        <f t="shared" si="2"/>
        <v>62141</v>
      </c>
      <c r="AD5">
        <f t="shared" si="3"/>
        <v>61758</v>
      </c>
    </row>
    <row r="6" spans="1:30">
      <c r="B6" t="s">
        <v>12</v>
      </c>
      <c r="C6">
        <v>56978</v>
      </c>
      <c r="D6">
        <v>65084</v>
      </c>
      <c r="E6">
        <v>64748</v>
      </c>
      <c r="F6">
        <v>64704</v>
      </c>
      <c r="G6">
        <v>64942</v>
      </c>
      <c r="H6">
        <v>67393</v>
      </c>
      <c r="I6">
        <v>67801</v>
      </c>
      <c r="K6">
        <f>SUM(C$2:C6)</f>
        <v>275868</v>
      </c>
      <c r="L6">
        <f>SUM(D$2:D6)</f>
        <v>292802</v>
      </c>
      <c r="M6">
        <f>SUM(E$2:E6)</f>
        <v>320329</v>
      </c>
      <c r="N6">
        <f>SUM(F$2:F6)</f>
        <v>310586</v>
      </c>
      <c r="O6">
        <f>SUM(G$2:G6)</f>
        <v>309714</v>
      </c>
      <c r="P6">
        <f>SUM(H$2:H6)</f>
        <v>317064</v>
      </c>
      <c r="Q6">
        <f>SUM(I$2:I6)</f>
        <v>315285</v>
      </c>
      <c r="R6">
        <f t="shared" si="1"/>
        <v>315285</v>
      </c>
      <c r="T6" t="s">
        <v>12</v>
      </c>
      <c r="U6">
        <f t="shared" si="0"/>
        <v>-39417</v>
      </c>
      <c r="V6">
        <f t="shared" si="0"/>
        <v>-22483</v>
      </c>
      <c r="W6">
        <f t="shared" si="0"/>
        <v>5044</v>
      </c>
      <c r="X6">
        <f t="shared" si="0"/>
        <v>-4699</v>
      </c>
      <c r="Y6">
        <f t="shared" si="0"/>
        <v>-5571</v>
      </c>
      <c r="Z6">
        <f t="shared" si="0"/>
        <v>1779</v>
      </c>
      <c r="AA6">
        <f t="shared" si="0"/>
        <v>0</v>
      </c>
      <c r="AC6">
        <f t="shared" si="2"/>
        <v>64942</v>
      </c>
      <c r="AD6">
        <f t="shared" si="3"/>
        <v>66167.5</v>
      </c>
    </row>
    <row r="7" spans="1:30">
      <c r="B7" t="s">
        <v>13</v>
      </c>
      <c r="C7">
        <v>59792</v>
      </c>
      <c r="D7">
        <v>64664</v>
      </c>
      <c r="E7">
        <v>65985</v>
      </c>
      <c r="F7">
        <v>66110</v>
      </c>
      <c r="G7">
        <v>66716</v>
      </c>
      <c r="H7">
        <v>68305</v>
      </c>
      <c r="I7">
        <v>66179</v>
      </c>
      <c r="K7">
        <f>SUM(C$2:C7)</f>
        <v>335660</v>
      </c>
      <c r="L7">
        <f>SUM(D$2:D7)</f>
        <v>357466</v>
      </c>
      <c r="M7">
        <f>SUM(E$2:E7)</f>
        <v>386314</v>
      </c>
      <c r="N7">
        <f>SUM(F$2:F7)</f>
        <v>376696</v>
      </c>
      <c r="O7">
        <f>SUM(G$2:G7)</f>
        <v>376430</v>
      </c>
      <c r="P7">
        <f>SUM(H$2:H7)</f>
        <v>385369</v>
      </c>
      <c r="Q7">
        <f>SUM(I$2:I7)</f>
        <v>381464</v>
      </c>
      <c r="R7">
        <f t="shared" si="1"/>
        <v>381464</v>
      </c>
      <c r="T7" t="s">
        <v>13</v>
      </c>
      <c r="U7">
        <f t="shared" si="0"/>
        <v>-45804</v>
      </c>
      <c r="V7">
        <f t="shared" si="0"/>
        <v>-23998</v>
      </c>
      <c r="W7">
        <f t="shared" si="0"/>
        <v>4850</v>
      </c>
      <c r="X7">
        <f t="shared" si="0"/>
        <v>-4768</v>
      </c>
      <c r="Y7">
        <f t="shared" si="0"/>
        <v>-5034</v>
      </c>
      <c r="Z7">
        <f t="shared" si="0"/>
        <v>3905</v>
      </c>
      <c r="AA7">
        <f t="shared" si="0"/>
        <v>0</v>
      </c>
      <c r="AC7">
        <f t="shared" si="2"/>
        <v>66179</v>
      </c>
      <c r="AD7">
        <f t="shared" si="3"/>
        <v>66447.5</v>
      </c>
    </row>
    <row r="8" spans="1:30">
      <c r="B8" t="s">
        <v>14</v>
      </c>
      <c r="D8">
        <v>68385</v>
      </c>
      <c r="E8">
        <v>72267</v>
      </c>
      <c r="F8">
        <v>71062</v>
      </c>
      <c r="G8">
        <v>72660</v>
      </c>
      <c r="H8">
        <v>73589</v>
      </c>
      <c r="I8">
        <v>71805</v>
      </c>
      <c r="L8">
        <f>SUM(D$2:D8)</f>
        <v>425851</v>
      </c>
      <c r="M8">
        <f>SUM(E$2:E8)</f>
        <v>458581</v>
      </c>
      <c r="N8">
        <f>SUM(F$2:F8)</f>
        <v>447758</v>
      </c>
      <c r="O8">
        <f>SUM(G$2:G8)</f>
        <v>449090</v>
      </c>
      <c r="P8">
        <f>SUM(H$2:H8)</f>
        <v>458958</v>
      </c>
      <c r="Q8">
        <f>SUM(I$2:I8)</f>
        <v>453269</v>
      </c>
      <c r="R8">
        <f t="shared" si="1"/>
        <v>453269</v>
      </c>
      <c r="T8" t="s">
        <v>14</v>
      </c>
      <c r="V8">
        <f t="shared" si="0"/>
        <v>-27418</v>
      </c>
      <c r="W8">
        <f t="shared" si="0"/>
        <v>5312</v>
      </c>
      <c r="X8">
        <f t="shared" si="0"/>
        <v>-5511</v>
      </c>
      <c r="Y8">
        <f t="shared" si="0"/>
        <v>-4179</v>
      </c>
      <c r="Z8">
        <f t="shared" si="0"/>
        <v>5689</v>
      </c>
      <c r="AA8">
        <f t="shared" si="0"/>
        <v>0</v>
      </c>
      <c r="AC8">
        <f t="shared" si="2"/>
        <v>72267</v>
      </c>
      <c r="AD8">
        <f t="shared" si="3"/>
        <v>72232.5</v>
      </c>
    </row>
    <row r="9" spans="1:30">
      <c r="B9" t="s">
        <v>15</v>
      </c>
      <c r="D9">
        <v>67948</v>
      </c>
      <c r="E9">
        <v>72542</v>
      </c>
      <c r="F9">
        <v>69692</v>
      </c>
      <c r="G9">
        <v>71562</v>
      </c>
      <c r="H9">
        <v>71466</v>
      </c>
      <c r="I9">
        <v>71470</v>
      </c>
      <c r="L9">
        <f>SUM(D$2:D9)</f>
        <v>493799</v>
      </c>
      <c r="M9">
        <f>SUM(E$2:E9)</f>
        <v>531123</v>
      </c>
      <c r="N9">
        <f>SUM(F$2:F9)</f>
        <v>517450</v>
      </c>
      <c r="O9">
        <f>SUM(G$2:G9)</f>
        <v>520652</v>
      </c>
      <c r="P9">
        <f>SUM(H$2:H9)</f>
        <v>530424</v>
      </c>
      <c r="Q9">
        <f>SUM(I$2:I9)</f>
        <v>524739</v>
      </c>
      <c r="R9">
        <f t="shared" si="1"/>
        <v>524739</v>
      </c>
      <c r="T9" t="s">
        <v>15</v>
      </c>
      <c r="V9">
        <f t="shared" si="0"/>
        <v>-30940</v>
      </c>
      <c r="W9">
        <f t="shared" si="0"/>
        <v>6384</v>
      </c>
      <c r="X9">
        <f t="shared" si="0"/>
        <v>-7289</v>
      </c>
      <c r="Y9">
        <f t="shared" si="0"/>
        <v>-4087</v>
      </c>
      <c r="Z9">
        <f t="shared" si="0"/>
        <v>5685</v>
      </c>
      <c r="AA9">
        <f t="shared" si="0"/>
        <v>0</v>
      </c>
      <c r="AC9">
        <f t="shared" si="2"/>
        <v>71470</v>
      </c>
      <c r="AD9">
        <f t="shared" si="3"/>
        <v>71468</v>
      </c>
    </row>
    <row r="10" spans="1:30">
      <c r="B10" t="s">
        <v>16</v>
      </c>
      <c r="D10">
        <v>66935</v>
      </c>
      <c r="E10">
        <v>71362</v>
      </c>
      <c r="F10">
        <v>69457</v>
      </c>
      <c r="G10">
        <v>70057</v>
      </c>
      <c r="H10">
        <v>70165</v>
      </c>
      <c r="I10">
        <v>69606</v>
      </c>
      <c r="L10">
        <f>SUM(D$2:D10)</f>
        <v>560734</v>
      </c>
      <c r="M10">
        <f>SUM(E$2:E10)</f>
        <v>602485</v>
      </c>
      <c r="N10">
        <f>SUM(F$2:F10)</f>
        <v>586907</v>
      </c>
      <c r="O10">
        <f>SUM(G$2:G10)</f>
        <v>590709</v>
      </c>
      <c r="P10">
        <f>SUM(H$2:H10)</f>
        <v>600589</v>
      </c>
      <c r="Q10">
        <f>SUM(I$2:I10)</f>
        <v>594345</v>
      </c>
      <c r="R10">
        <f t="shared" si="1"/>
        <v>594345</v>
      </c>
      <c r="T10" t="s">
        <v>16</v>
      </c>
      <c r="V10">
        <f t="shared" si="0"/>
        <v>-33611</v>
      </c>
      <c r="W10">
        <f t="shared" ref="W10:AA13" si="4">M10-$R10</f>
        <v>8140</v>
      </c>
      <c r="X10">
        <f t="shared" si="4"/>
        <v>-7438</v>
      </c>
      <c r="Y10">
        <f t="shared" si="4"/>
        <v>-3636</v>
      </c>
      <c r="Z10">
        <f t="shared" si="4"/>
        <v>6244</v>
      </c>
      <c r="AA10">
        <f t="shared" si="4"/>
        <v>0</v>
      </c>
      <c r="AC10">
        <f t="shared" si="2"/>
        <v>70057</v>
      </c>
      <c r="AD10">
        <f t="shared" si="3"/>
        <v>69831.5</v>
      </c>
    </row>
    <row r="11" spans="1:30">
      <c r="B11" t="s">
        <v>17</v>
      </c>
      <c r="D11">
        <v>63375</v>
      </c>
      <c r="E11">
        <v>68822</v>
      </c>
      <c r="F11">
        <v>66019</v>
      </c>
      <c r="G11">
        <v>66830</v>
      </c>
      <c r="H11">
        <v>67115</v>
      </c>
      <c r="I11">
        <v>66665</v>
      </c>
      <c r="L11">
        <f>SUM(D$2:D11)</f>
        <v>624109</v>
      </c>
      <c r="M11">
        <f>SUM(E$2:E11)</f>
        <v>671307</v>
      </c>
      <c r="N11">
        <f>SUM(F$2:F11)</f>
        <v>652926</v>
      </c>
      <c r="O11">
        <f>SUM(G$2:G11)</f>
        <v>657539</v>
      </c>
      <c r="P11">
        <f>SUM(H$2:H11)</f>
        <v>667704</v>
      </c>
      <c r="Q11">
        <f>SUM(I$2:I11)</f>
        <v>661010</v>
      </c>
      <c r="R11">
        <f t="shared" si="1"/>
        <v>661010</v>
      </c>
      <c r="T11" t="s">
        <v>17</v>
      </c>
      <c r="V11">
        <f t="shared" si="0"/>
        <v>-36901</v>
      </c>
      <c r="W11">
        <f t="shared" si="4"/>
        <v>10297</v>
      </c>
      <c r="X11">
        <f t="shared" si="4"/>
        <v>-8084</v>
      </c>
      <c r="Y11">
        <f t="shared" si="4"/>
        <v>-3471</v>
      </c>
      <c r="Z11">
        <f t="shared" si="4"/>
        <v>6694</v>
      </c>
      <c r="AA11">
        <f t="shared" si="4"/>
        <v>0</v>
      </c>
      <c r="AC11">
        <f t="shared" si="2"/>
        <v>66830</v>
      </c>
      <c r="AD11">
        <f t="shared" si="3"/>
        <v>66747.5</v>
      </c>
    </row>
    <row r="12" spans="1:30">
      <c r="B12" t="s">
        <v>18</v>
      </c>
      <c r="D12">
        <v>57829</v>
      </c>
      <c r="E12">
        <v>62895</v>
      </c>
      <c r="F12">
        <v>59502</v>
      </c>
      <c r="G12">
        <v>60560</v>
      </c>
      <c r="H12">
        <v>60129</v>
      </c>
      <c r="I12">
        <v>62082</v>
      </c>
      <c r="L12">
        <f>SUM(D$2:D12)</f>
        <v>681938</v>
      </c>
      <c r="M12">
        <f>SUM(E$2:E12)</f>
        <v>734202</v>
      </c>
      <c r="N12">
        <f>SUM(F$2:F12)</f>
        <v>712428</v>
      </c>
      <c r="O12">
        <f>SUM(G$2:G12)</f>
        <v>718099</v>
      </c>
      <c r="P12">
        <f>SUM(H$2:H12)</f>
        <v>727833</v>
      </c>
      <c r="Q12">
        <f>SUM(I$2:I12)</f>
        <v>723092</v>
      </c>
      <c r="R12">
        <f t="shared" si="1"/>
        <v>723092</v>
      </c>
      <c r="T12" t="s">
        <v>18</v>
      </c>
      <c r="V12">
        <f t="shared" si="0"/>
        <v>-41154</v>
      </c>
      <c r="W12">
        <f t="shared" si="4"/>
        <v>11110</v>
      </c>
      <c r="X12">
        <f t="shared" si="4"/>
        <v>-10664</v>
      </c>
      <c r="Y12">
        <f t="shared" si="4"/>
        <v>-4993</v>
      </c>
      <c r="Z12">
        <f t="shared" si="4"/>
        <v>4741</v>
      </c>
      <c r="AA12">
        <f t="shared" si="4"/>
        <v>0</v>
      </c>
      <c r="AC12">
        <f t="shared" si="2"/>
        <v>60560</v>
      </c>
      <c r="AD12">
        <f t="shared" si="3"/>
        <v>60344.5</v>
      </c>
    </row>
    <row r="13" spans="1:30">
      <c r="B13" t="s">
        <v>19</v>
      </c>
      <c r="D13">
        <v>56918</v>
      </c>
      <c r="E13">
        <v>61290</v>
      </c>
      <c r="F13">
        <v>60716</v>
      </c>
      <c r="G13">
        <v>59991</v>
      </c>
      <c r="H13">
        <v>59690</v>
      </c>
      <c r="I13">
        <v>61792</v>
      </c>
      <c r="L13">
        <f>SUM(D$2:D13)</f>
        <v>738856</v>
      </c>
      <c r="M13">
        <f>SUM(E$2:E13)</f>
        <v>795492</v>
      </c>
      <c r="N13">
        <f>SUM(F$2:F13)</f>
        <v>773144</v>
      </c>
      <c r="O13">
        <f>SUM(G$2:G13)</f>
        <v>778090</v>
      </c>
      <c r="P13">
        <f>SUM(H$2:H13)</f>
        <v>787523</v>
      </c>
      <c r="Q13">
        <f>SUM(I$2:I13)</f>
        <v>784884</v>
      </c>
      <c r="R13">
        <f t="shared" si="1"/>
        <v>784884</v>
      </c>
      <c r="T13" t="s">
        <v>19</v>
      </c>
      <c r="V13">
        <f t="shared" si="0"/>
        <v>-46028</v>
      </c>
      <c r="W13">
        <f t="shared" si="4"/>
        <v>10608</v>
      </c>
      <c r="X13">
        <f t="shared" si="4"/>
        <v>-11740</v>
      </c>
      <c r="Y13">
        <f t="shared" si="4"/>
        <v>-6794</v>
      </c>
      <c r="Z13">
        <f t="shared" si="4"/>
        <v>2639</v>
      </c>
      <c r="AA13">
        <f t="shared" si="4"/>
        <v>0</v>
      </c>
      <c r="AC13">
        <f t="shared" si="2"/>
        <v>60716</v>
      </c>
      <c r="AD13">
        <f t="shared" si="3"/>
        <v>60353.5</v>
      </c>
    </row>
    <row r="14" spans="1:30">
      <c r="J14" t="s">
        <v>108</v>
      </c>
      <c r="L14">
        <v>103927</v>
      </c>
      <c r="M14">
        <v>94596</v>
      </c>
      <c r="N14">
        <v>99948</v>
      </c>
      <c r="O14">
        <v>100893</v>
      </c>
      <c r="P14">
        <v>100986</v>
      </c>
      <c r="Q14">
        <v>101209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99563</v>
      </c>
      <c r="D17">
        <v>89655</v>
      </c>
      <c r="E17">
        <v>106803</v>
      </c>
      <c r="F17">
        <v>84980</v>
      </c>
      <c r="G17">
        <v>85105</v>
      </c>
      <c r="H17">
        <v>84973</v>
      </c>
      <c r="I17">
        <v>96033</v>
      </c>
      <c r="K17">
        <f>SUM(C$17:C17)</f>
        <v>99563</v>
      </c>
      <c r="L17">
        <f>SUM(D$17:D17)</f>
        <v>89655</v>
      </c>
      <c r="M17">
        <f>SUM(E$17:E17)</f>
        <v>106803</v>
      </c>
      <c r="N17">
        <f>SUM(F$17:F17)</f>
        <v>84980</v>
      </c>
      <c r="O17">
        <f>SUM(G$17:G17)</f>
        <v>85105</v>
      </c>
      <c r="P17">
        <f>SUM(H$17:H17)</f>
        <v>84973</v>
      </c>
      <c r="Q17">
        <f>SUM(I$17:I17)</f>
        <v>96033</v>
      </c>
      <c r="R17">
        <f t="shared" ref="R17:R28" si="5">MEDIAN(M17:Q17)</f>
        <v>85105</v>
      </c>
      <c r="T17" t="s">
        <v>8</v>
      </c>
      <c r="U17">
        <f t="shared" ref="U17:V28" si="6">K17-$R17</f>
        <v>14458</v>
      </c>
      <c r="V17">
        <f t="shared" si="6"/>
        <v>4550</v>
      </c>
      <c r="W17">
        <f t="shared" ref="W17:W26" si="7">M17-$R17</f>
        <v>21698</v>
      </c>
      <c r="X17">
        <f t="shared" ref="X17:X26" si="8">N17-$R17</f>
        <v>-125</v>
      </c>
      <c r="Y17">
        <f t="shared" ref="Y17:Y26" si="9">O17-$R17</f>
        <v>0</v>
      </c>
      <c r="Z17">
        <f t="shared" ref="Z17:Z26" si="10">P17-$R17</f>
        <v>-132</v>
      </c>
      <c r="AA17">
        <f t="shared" ref="AA17:AA26" si="11">Q17-$R17</f>
        <v>10928</v>
      </c>
    </row>
    <row r="18" spans="2:27">
      <c r="B18" t="s">
        <v>9</v>
      </c>
      <c r="C18">
        <v>83225</v>
      </c>
      <c r="D18">
        <v>82781</v>
      </c>
      <c r="E18">
        <v>82191</v>
      </c>
      <c r="F18">
        <v>80030</v>
      </c>
      <c r="G18">
        <v>81009</v>
      </c>
      <c r="H18">
        <v>85799</v>
      </c>
      <c r="I18">
        <v>90649</v>
      </c>
      <c r="K18">
        <f>SUM(C$17:C18)</f>
        <v>182788</v>
      </c>
      <c r="L18">
        <f>SUM(D$17:D18)</f>
        <v>172436</v>
      </c>
      <c r="M18">
        <f>SUM(E$17:E18)</f>
        <v>188994</v>
      </c>
      <c r="N18">
        <f>SUM(F$17:F18)</f>
        <v>165010</v>
      </c>
      <c r="O18">
        <f>SUM(G$17:G18)</f>
        <v>166114</v>
      </c>
      <c r="P18">
        <f>SUM(H$17:H18)</f>
        <v>170772</v>
      </c>
      <c r="Q18">
        <f>SUM(I$17:I18)</f>
        <v>186682</v>
      </c>
      <c r="R18">
        <f t="shared" si="5"/>
        <v>170772</v>
      </c>
      <c r="T18" t="s">
        <v>9</v>
      </c>
      <c r="U18">
        <f t="shared" si="6"/>
        <v>12016</v>
      </c>
      <c r="V18">
        <f t="shared" si="6"/>
        <v>1664</v>
      </c>
      <c r="W18">
        <f t="shared" si="7"/>
        <v>18222</v>
      </c>
      <c r="X18">
        <f t="shared" si="8"/>
        <v>-5762</v>
      </c>
      <c r="Y18">
        <f t="shared" si="9"/>
        <v>-4658</v>
      </c>
      <c r="Z18">
        <f t="shared" si="10"/>
        <v>0</v>
      </c>
      <c r="AA18">
        <f t="shared" si="11"/>
        <v>15910</v>
      </c>
    </row>
    <row r="19" spans="2:27">
      <c r="B19" t="s">
        <v>10</v>
      </c>
      <c r="C19">
        <v>95023</v>
      </c>
      <c r="D19">
        <v>93872</v>
      </c>
      <c r="E19">
        <v>81901</v>
      </c>
      <c r="F19">
        <v>87396</v>
      </c>
      <c r="G19">
        <v>86739</v>
      </c>
      <c r="H19">
        <v>107104</v>
      </c>
      <c r="I19">
        <v>82934</v>
      </c>
      <c r="K19">
        <f>SUM(C$17:C19)</f>
        <v>277811</v>
      </c>
      <c r="L19">
        <f>SUM(D$17:D19)</f>
        <v>266308</v>
      </c>
      <c r="M19">
        <f>SUM(E$17:E19)</f>
        <v>270895</v>
      </c>
      <c r="N19">
        <f>SUM(F$17:F19)</f>
        <v>252406</v>
      </c>
      <c r="O19">
        <f>SUM(G$17:G19)</f>
        <v>252853</v>
      </c>
      <c r="P19">
        <f>SUM(H$17:H19)</f>
        <v>277876</v>
      </c>
      <c r="Q19">
        <f>SUM(I$17:I19)</f>
        <v>269616</v>
      </c>
      <c r="R19">
        <f t="shared" si="5"/>
        <v>269616</v>
      </c>
      <c r="T19" t="s">
        <v>10</v>
      </c>
      <c r="U19">
        <f t="shared" si="6"/>
        <v>8195</v>
      </c>
      <c r="V19">
        <f t="shared" si="6"/>
        <v>-3308</v>
      </c>
      <c r="W19">
        <f t="shared" si="7"/>
        <v>1279</v>
      </c>
      <c r="X19">
        <f t="shared" si="8"/>
        <v>-17210</v>
      </c>
      <c r="Y19">
        <f t="shared" si="9"/>
        <v>-16763</v>
      </c>
      <c r="Z19">
        <f t="shared" si="10"/>
        <v>8260</v>
      </c>
      <c r="AA19">
        <f t="shared" si="11"/>
        <v>0</v>
      </c>
    </row>
    <row r="20" spans="2:27">
      <c r="B20" t="s">
        <v>11</v>
      </c>
      <c r="C20">
        <v>84669</v>
      </c>
      <c r="D20">
        <v>86234</v>
      </c>
      <c r="E20">
        <v>81877</v>
      </c>
      <c r="F20">
        <v>83830</v>
      </c>
      <c r="G20">
        <v>77410</v>
      </c>
      <c r="H20">
        <v>79539</v>
      </c>
      <c r="I20">
        <v>73204</v>
      </c>
      <c r="K20">
        <f>SUM(C$17:C20)</f>
        <v>362480</v>
      </c>
      <c r="L20">
        <f>SUM(D$17:D20)</f>
        <v>352542</v>
      </c>
      <c r="M20">
        <f>SUM(E$17:E20)</f>
        <v>352772</v>
      </c>
      <c r="N20">
        <f>SUM(F$17:F20)</f>
        <v>336236</v>
      </c>
      <c r="O20">
        <f>SUM(G$17:G20)</f>
        <v>330263</v>
      </c>
      <c r="P20">
        <f>SUM(H$17:H20)</f>
        <v>357415</v>
      </c>
      <c r="Q20">
        <f>SUM(I$17:I20)</f>
        <v>342820</v>
      </c>
      <c r="R20">
        <f t="shared" si="5"/>
        <v>342820</v>
      </c>
      <c r="T20" t="s">
        <v>11</v>
      </c>
      <c r="U20">
        <f t="shared" si="6"/>
        <v>19660</v>
      </c>
      <c r="V20">
        <f t="shared" si="6"/>
        <v>9722</v>
      </c>
      <c r="W20">
        <f t="shared" si="7"/>
        <v>9952</v>
      </c>
      <c r="X20">
        <f t="shared" si="8"/>
        <v>-6584</v>
      </c>
      <c r="Y20">
        <f t="shared" si="9"/>
        <v>-12557</v>
      </c>
      <c r="Z20">
        <f t="shared" si="10"/>
        <v>14595</v>
      </c>
      <c r="AA20">
        <f t="shared" si="11"/>
        <v>0</v>
      </c>
    </row>
    <row r="21" spans="2:27">
      <c r="B21" t="s">
        <v>12</v>
      </c>
      <c r="C21">
        <v>82018</v>
      </c>
      <c r="D21">
        <v>81889</v>
      </c>
      <c r="E21">
        <v>80876</v>
      </c>
      <c r="F21">
        <v>75835</v>
      </c>
      <c r="G21">
        <v>75669</v>
      </c>
      <c r="H21">
        <v>74648</v>
      </c>
      <c r="I21">
        <v>75683</v>
      </c>
      <c r="K21">
        <f>SUM(C$17:C21)</f>
        <v>444498</v>
      </c>
      <c r="L21">
        <f>SUM(D$17:D21)</f>
        <v>434431</v>
      </c>
      <c r="M21">
        <f>SUM(E$17:E21)</f>
        <v>433648</v>
      </c>
      <c r="N21">
        <f>SUM(F$17:F21)</f>
        <v>412071</v>
      </c>
      <c r="O21">
        <f>SUM(G$17:G21)</f>
        <v>405932</v>
      </c>
      <c r="P21">
        <f>SUM(H$17:H21)</f>
        <v>432063</v>
      </c>
      <c r="Q21">
        <f>SUM(I$17:I21)</f>
        <v>418503</v>
      </c>
      <c r="R21">
        <f t="shared" si="5"/>
        <v>418503</v>
      </c>
      <c r="T21" t="s">
        <v>12</v>
      </c>
      <c r="U21">
        <f t="shared" si="6"/>
        <v>25995</v>
      </c>
      <c r="V21">
        <f t="shared" si="6"/>
        <v>15928</v>
      </c>
      <c r="W21">
        <f t="shared" si="7"/>
        <v>15145</v>
      </c>
      <c r="X21">
        <f t="shared" si="8"/>
        <v>-6432</v>
      </c>
      <c r="Y21">
        <f t="shared" si="9"/>
        <v>-12571</v>
      </c>
      <c r="Z21">
        <f t="shared" si="10"/>
        <v>13560</v>
      </c>
      <c r="AA21">
        <f t="shared" si="11"/>
        <v>0</v>
      </c>
    </row>
    <row r="22" spans="2:27">
      <c r="B22" t="s">
        <v>13</v>
      </c>
      <c r="C22">
        <v>76408</v>
      </c>
      <c r="D22">
        <v>79599</v>
      </c>
      <c r="E22">
        <v>76836</v>
      </c>
      <c r="F22">
        <v>72159</v>
      </c>
      <c r="G22">
        <v>73483</v>
      </c>
      <c r="H22">
        <v>69328</v>
      </c>
      <c r="I22">
        <v>69644</v>
      </c>
      <c r="K22">
        <f>SUM(C$17:C22)</f>
        <v>520906</v>
      </c>
      <c r="L22">
        <f>SUM(D$17:D22)</f>
        <v>514030</v>
      </c>
      <c r="M22">
        <f>SUM(E$17:E22)</f>
        <v>510484</v>
      </c>
      <c r="N22">
        <f>SUM(F$17:F22)</f>
        <v>484230</v>
      </c>
      <c r="O22">
        <f>SUM(G$17:G22)</f>
        <v>479415</v>
      </c>
      <c r="P22">
        <f>SUM(H$17:H22)</f>
        <v>501391</v>
      </c>
      <c r="Q22">
        <f>SUM(I$17:I22)</f>
        <v>488147</v>
      </c>
      <c r="R22">
        <f t="shared" si="5"/>
        <v>488147</v>
      </c>
      <c r="T22" t="s">
        <v>13</v>
      </c>
      <c r="U22">
        <f t="shared" si="6"/>
        <v>32759</v>
      </c>
      <c r="V22">
        <f t="shared" si="6"/>
        <v>25883</v>
      </c>
      <c r="W22">
        <f t="shared" si="7"/>
        <v>22337</v>
      </c>
      <c r="X22">
        <f t="shared" si="8"/>
        <v>-3917</v>
      </c>
      <c r="Y22">
        <f t="shared" si="9"/>
        <v>-8732</v>
      </c>
      <c r="Z22">
        <f t="shared" si="10"/>
        <v>13244</v>
      </c>
      <c r="AA22">
        <f t="shared" si="11"/>
        <v>0</v>
      </c>
    </row>
    <row r="23" spans="2:27">
      <c r="B23" t="s">
        <v>14</v>
      </c>
      <c r="C23">
        <v>74693</v>
      </c>
      <c r="D23">
        <v>86081</v>
      </c>
      <c r="E23">
        <v>76704</v>
      </c>
      <c r="F23">
        <v>73795</v>
      </c>
      <c r="G23">
        <v>76926</v>
      </c>
      <c r="H23">
        <v>75605</v>
      </c>
      <c r="I23">
        <v>71411</v>
      </c>
      <c r="K23">
        <f>SUM(C$17:C23)</f>
        <v>595599</v>
      </c>
      <c r="L23">
        <f>SUM(D$17:D23)</f>
        <v>600111</v>
      </c>
      <c r="M23">
        <f>SUM(E$17:E23)</f>
        <v>587188</v>
      </c>
      <c r="N23">
        <f>SUM(F$17:F23)</f>
        <v>558025</v>
      </c>
      <c r="O23">
        <f>SUM(G$17:G23)</f>
        <v>556341</v>
      </c>
      <c r="P23">
        <f>SUM(H$17:H23)</f>
        <v>576996</v>
      </c>
      <c r="Q23">
        <f>SUM(I$17:I23)</f>
        <v>559558</v>
      </c>
      <c r="R23">
        <f t="shared" si="5"/>
        <v>559558</v>
      </c>
      <c r="T23" t="s">
        <v>14</v>
      </c>
      <c r="U23">
        <f t="shared" si="6"/>
        <v>36041</v>
      </c>
      <c r="V23">
        <f t="shared" si="6"/>
        <v>40553</v>
      </c>
      <c r="W23">
        <f t="shared" si="7"/>
        <v>27630</v>
      </c>
      <c r="X23">
        <f t="shared" si="8"/>
        <v>-1533</v>
      </c>
      <c r="Y23">
        <f t="shared" si="9"/>
        <v>-3217</v>
      </c>
      <c r="Z23">
        <f t="shared" si="10"/>
        <v>17438</v>
      </c>
      <c r="AA23">
        <f t="shared" si="11"/>
        <v>0</v>
      </c>
    </row>
    <row r="24" spans="2:27">
      <c r="B24" t="s">
        <v>15</v>
      </c>
      <c r="C24">
        <v>78521</v>
      </c>
      <c r="D24">
        <v>86658</v>
      </c>
      <c r="E24">
        <v>76402</v>
      </c>
      <c r="F24">
        <v>78742</v>
      </c>
      <c r="G24">
        <v>73444</v>
      </c>
      <c r="H24">
        <v>78370</v>
      </c>
      <c r="I24">
        <v>71488</v>
      </c>
      <c r="L24">
        <f>SUM(D$17:D24)</f>
        <v>686769</v>
      </c>
      <c r="M24">
        <f>SUM(E$17:E24)</f>
        <v>663590</v>
      </c>
      <c r="N24">
        <f>SUM(F$17:F24)</f>
        <v>636767</v>
      </c>
      <c r="O24">
        <f>SUM(G$17:G24)</f>
        <v>629785</v>
      </c>
      <c r="P24">
        <f>SUM(H$17:H24)</f>
        <v>655366</v>
      </c>
      <c r="Q24">
        <f>SUM(I$17:I24)</f>
        <v>631046</v>
      </c>
      <c r="R24">
        <f t="shared" si="5"/>
        <v>636767</v>
      </c>
      <c r="T24" t="s">
        <v>15</v>
      </c>
      <c r="V24">
        <f t="shared" si="6"/>
        <v>50002</v>
      </c>
      <c r="W24">
        <f t="shared" si="7"/>
        <v>26823</v>
      </c>
      <c r="X24">
        <f t="shared" si="8"/>
        <v>0</v>
      </c>
      <c r="Y24">
        <f t="shared" si="9"/>
        <v>-6982</v>
      </c>
      <c r="Z24">
        <f t="shared" si="10"/>
        <v>18599</v>
      </c>
      <c r="AA24">
        <f t="shared" si="11"/>
        <v>-5721</v>
      </c>
    </row>
    <row r="25" spans="2:27">
      <c r="B25" t="s">
        <v>16</v>
      </c>
      <c r="D25">
        <v>81043</v>
      </c>
      <c r="E25">
        <v>77931</v>
      </c>
      <c r="F25">
        <v>74243</v>
      </c>
      <c r="G25">
        <v>71022</v>
      </c>
      <c r="H25">
        <v>69708</v>
      </c>
      <c r="I25">
        <v>69391</v>
      </c>
      <c r="L25">
        <f>SUM(D$17:D25)</f>
        <v>767812</v>
      </c>
      <c r="M25">
        <f>SUM(E$17:E25)</f>
        <v>741521</v>
      </c>
      <c r="N25">
        <f>SUM(F$17:F25)</f>
        <v>711010</v>
      </c>
      <c r="O25">
        <f>SUM(G$17:G25)</f>
        <v>700807</v>
      </c>
      <c r="P25">
        <f>SUM(H$17:H25)</f>
        <v>725074</v>
      </c>
      <c r="Q25">
        <f>SUM(I$17:I25)</f>
        <v>700437</v>
      </c>
      <c r="R25">
        <f t="shared" si="5"/>
        <v>711010</v>
      </c>
      <c r="T25" t="s">
        <v>16</v>
      </c>
      <c r="V25">
        <f t="shared" si="6"/>
        <v>56802</v>
      </c>
      <c r="W25">
        <f t="shared" si="7"/>
        <v>30511</v>
      </c>
      <c r="X25">
        <f t="shared" si="8"/>
        <v>0</v>
      </c>
      <c r="Y25">
        <f t="shared" si="9"/>
        <v>-10203</v>
      </c>
      <c r="Z25">
        <f t="shared" si="10"/>
        <v>14064</v>
      </c>
      <c r="AA25">
        <f t="shared" si="11"/>
        <v>-10573</v>
      </c>
    </row>
    <row r="26" spans="2:27">
      <c r="B26" t="s">
        <v>17</v>
      </c>
      <c r="D26">
        <v>94444</v>
      </c>
      <c r="E26">
        <v>85080</v>
      </c>
      <c r="F26">
        <v>79781</v>
      </c>
      <c r="G26">
        <v>77006</v>
      </c>
      <c r="H26">
        <v>74039</v>
      </c>
      <c r="I26">
        <v>75229</v>
      </c>
      <c r="L26">
        <f>SUM(D$17:D26)</f>
        <v>862256</v>
      </c>
      <c r="M26">
        <f>SUM(E$17:E26)</f>
        <v>826601</v>
      </c>
      <c r="N26">
        <f>SUM(F$17:F26)</f>
        <v>790791</v>
      </c>
      <c r="O26">
        <f>SUM(G$17:G26)</f>
        <v>777813</v>
      </c>
      <c r="P26">
        <f>SUM(H$17:H26)</f>
        <v>799113</v>
      </c>
      <c r="Q26">
        <f>SUM(I$17:I26)</f>
        <v>775666</v>
      </c>
      <c r="R26">
        <f t="shared" si="5"/>
        <v>790791</v>
      </c>
      <c r="T26" t="s">
        <v>17</v>
      </c>
      <c r="V26">
        <f t="shared" si="6"/>
        <v>71465</v>
      </c>
      <c r="W26">
        <f t="shared" si="7"/>
        <v>35810</v>
      </c>
      <c r="X26">
        <f t="shared" si="8"/>
        <v>0</v>
      </c>
      <c r="Y26">
        <f t="shared" si="9"/>
        <v>-12978</v>
      </c>
      <c r="Z26">
        <f t="shared" si="10"/>
        <v>8322</v>
      </c>
      <c r="AA26">
        <f t="shared" si="11"/>
        <v>-15125</v>
      </c>
    </row>
    <row r="27" spans="2:27">
      <c r="B27" t="s">
        <v>18</v>
      </c>
      <c r="D27">
        <v>89028</v>
      </c>
      <c r="E27">
        <v>93915</v>
      </c>
      <c r="F27">
        <v>85989</v>
      </c>
      <c r="G27">
        <v>78378</v>
      </c>
      <c r="H27">
        <v>74762</v>
      </c>
      <c r="I27">
        <v>74987</v>
      </c>
      <c r="L27">
        <f>SUM(D$17:D27)</f>
        <v>951284</v>
      </c>
      <c r="M27">
        <f>SUM(E$17:E27)</f>
        <v>920516</v>
      </c>
      <c r="N27">
        <f>SUM(F$17:F27)</f>
        <v>876780</v>
      </c>
      <c r="O27">
        <f>SUM(G$17:G27)</f>
        <v>856191</v>
      </c>
      <c r="P27">
        <f>SUM(H$17:H27)</f>
        <v>873875</v>
      </c>
      <c r="Q27">
        <f>SUM(I$17:I27)</f>
        <v>850653</v>
      </c>
      <c r="R27">
        <f t="shared" si="5"/>
        <v>873875</v>
      </c>
      <c r="T27" t="s">
        <v>18</v>
      </c>
      <c r="V27">
        <f t="shared" si="6"/>
        <v>77409</v>
      </c>
      <c r="W27">
        <f t="shared" ref="W27:AA28" si="12">M27-$R27</f>
        <v>46641</v>
      </c>
      <c r="X27">
        <f t="shared" si="12"/>
        <v>2905</v>
      </c>
      <c r="Y27">
        <f t="shared" si="12"/>
        <v>-17684</v>
      </c>
      <c r="Z27">
        <f t="shared" si="12"/>
        <v>0</v>
      </c>
      <c r="AA27">
        <f t="shared" si="12"/>
        <v>-23222</v>
      </c>
    </row>
    <row r="28" spans="2:27">
      <c r="B28" t="s">
        <v>19</v>
      </c>
      <c r="D28">
        <v>115057</v>
      </c>
      <c r="E28">
        <v>103171</v>
      </c>
      <c r="F28">
        <v>108792</v>
      </c>
      <c r="G28">
        <v>83329</v>
      </c>
      <c r="H28">
        <v>80999</v>
      </c>
      <c r="I28">
        <v>81610</v>
      </c>
      <c r="L28">
        <f>SUM(D$17:D28)</f>
        <v>1066341</v>
      </c>
      <c r="M28">
        <f>SUM(E$17:E28)</f>
        <v>1023687</v>
      </c>
      <c r="N28">
        <f>SUM(F$17:F28)</f>
        <v>985572</v>
      </c>
      <c r="O28">
        <f>SUM(G$17:G28)</f>
        <v>939520</v>
      </c>
      <c r="P28">
        <f>SUM(H$17:H28)</f>
        <v>954874</v>
      </c>
      <c r="Q28">
        <f>SUM(I$17:I28)</f>
        <v>932263</v>
      </c>
      <c r="R28">
        <f t="shared" si="5"/>
        <v>954874</v>
      </c>
      <c r="T28" t="s">
        <v>19</v>
      </c>
      <c r="V28">
        <f t="shared" si="6"/>
        <v>111467</v>
      </c>
      <c r="W28">
        <f t="shared" si="12"/>
        <v>68813</v>
      </c>
      <c r="X28">
        <f t="shared" si="12"/>
        <v>30698</v>
      </c>
      <c r="Y28">
        <f t="shared" si="12"/>
        <v>-15354</v>
      </c>
      <c r="Z28">
        <f t="shared" si="12"/>
        <v>0</v>
      </c>
      <c r="AA28">
        <f t="shared" si="12"/>
        <v>-22611</v>
      </c>
    </row>
    <row r="31" spans="2:27">
      <c r="B31" s="3" t="s">
        <v>59</v>
      </c>
      <c r="C31" s="3"/>
    </row>
    <row r="32" spans="2:27">
      <c r="B32" s="3" t="s">
        <v>60</v>
      </c>
      <c r="C32" s="3"/>
    </row>
    <row r="33" spans="2:27">
      <c r="B33" s="3" t="s">
        <v>111</v>
      </c>
      <c r="C33" s="3"/>
    </row>
    <row r="35" spans="2:27">
      <c r="B35" t="s">
        <v>110</v>
      </c>
      <c r="C35" t="s">
        <v>102</v>
      </c>
      <c r="D35" t="s">
        <v>0</v>
      </c>
      <c r="E35" t="s">
        <v>1</v>
      </c>
      <c r="F35" t="s">
        <v>2</v>
      </c>
      <c r="G35" t="s">
        <v>3</v>
      </c>
      <c r="H35" t="s">
        <v>4</v>
      </c>
      <c r="I35" t="s">
        <v>5</v>
      </c>
      <c r="K35" t="s">
        <v>102</v>
      </c>
      <c r="L35" t="s">
        <v>0</v>
      </c>
      <c r="M35" t="s">
        <v>1</v>
      </c>
      <c r="N35" t="s">
        <v>2</v>
      </c>
      <c r="O35" t="s">
        <v>3</v>
      </c>
      <c r="P35" t="s">
        <v>4</v>
      </c>
      <c r="Q35" t="s">
        <v>5</v>
      </c>
      <c r="R35" t="s">
        <v>7</v>
      </c>
      <c r="T35" t="s">
        <v>6</v>
      </c>
      <c r="U35" t="s">
        <v>102</v>
      </c>
      <c r="V35" t="s">
        <v>0</v>
      </c>
      <c r="W35" t="s">
        <v>1</v>
      </c>
      <c r="X35" t="s">
        <v>2</v>
      </c>
      <c r="Y35" t="s">
        <v>3</v>
      </c>
      <c r="Z35" t="s">
        <v>4</v>
      </c>
      <c r="AA35" t="s">
        <v>5</v>
      </c>
    </row>
    <row r="36" spans="2:27">
      <c r="B36" t="s">
        <v>8</v>
      </c>
      <c r="C36">
        <v>8592</v>
      </c>
      <c r="D36">
        <v>8854</v>
      </c>
      <c r="E36">
        <v>9057</v>
      </c>
      <c r="F36">
        <v>10952</v>
      </c>
      <c r="G36">
        <v>10776</v>
      </c>
      <c r="H36">
        <v>12090</v>
      </c>
      <c r="I36">
        <v>9589</v>
      </c>
      <c r="K36">
        <f>SUM(C$36:C36)</f>
        <v>8592</v>
      </c>
      <c r="L36">
        <f>SUM(D$36:D36)</f>
        <v>8854</v>
      </c>
      <c r="M36">
        <f>SUM(E$36:E36)</f>
        <v>9057</v>
      </c>
      <c r="N36">
        <f>SUM(F$36:F36)</f>
        <v>10952</v>
      </c>
      <c r="O36">
        <f>SUM(G$36:G36)</f>
        <v>10776</v>
      </c>
      <c r="P36">
        <f>SUM(H$36:H36)</f>
        <v>12090</v>
      </c>
      <c r="Q36">
        <f>SUM(I$36:I36)</f>
        <v>9589</v>
      </c>
      <c r="R36">
        <f t="shared" ref="R36:R47" si="13">MEDIAN(M36:Q36)</f>
        <v>10776</v>
      </c>
      <c r="T36" t="s">
        <v>8</v>
      </c>
      <c r="U36">
        <f t="shared" ref="U36:V47" si="14">K36-$R36</f>
        <v>-2184</v>
      </c>
      <c r="V36">
        <f t="shared" si="14"/>
        <v>-1922</v>
      </c>
      <c r="W36">
        <f t="shared" ref="W36:W47" si="15">M36-$R36</f>
        <v>-1719</v>
      </c>
      <c r="X36">
        <f t="shared" ref="X36:X47" si="16">N36-$R36</f>
        <v>176</v>
      </c>
      <c r="Y36">
        <f t="shared" ref="Y36:Y47" si="17">O36-$R36</f>
        <v>0</v>
      </c>
      <c r="Z36">
        <f t="shared" ref="Z36:Z47" si="18">P36-$R36</f>
        <v>1314</v>
      </c>
      <c r="AA36">
        <f t="shared" ref="AA36:AA47" si="19">Q36-$R36</f>
        <v>-1187</v>
      </c>
    </row>
    <row r="37" spans="2:27">
      <c r="B37" t="s">
        <v>9</v>
      </c>
      <c r="C37">
        <v>11657</v>
      </c>
      <c r="D37">
        <v>22532</v>
      </c>
      <c r="E37">
        <v>12210</v>
      </c>
      <c r="F37">
        <v>21483</v>
      </c>
      <c r="G37">
        <v>14260</v>
      </c>
      <c r="H37">
        <v>14528</v>
      </c>
      <c r="I37">
        <v>12557</v>
      </c>
      <c r="K37">
        <f>SUM(C$36:C37)</f>
        <v>20249</v>
      </c>
      <c r="L37">
        <f>SUM(D$36:D37)</f>
        <v>31386</v>
      </c>
      <c r="M37">
        <f>SUM(E$36:E37)</f>
        <v>21267</v>
      </c>
      <c r="N37">
        <f>SUM(F$36:F37)</f>
        <v>32435</v>
      </c>
      <c r="O37">
        <f>SUM(G$36:G37)</f>
        <v>25036</v>
      </c>
      <c r="P37">
        <f>SUM(H$36:H37)</f>
        <v>26618</v>
      </c>
      <c r="Q37">
        <f>SUM(I$36:I37)</f>
        <v>22146</v>
      </c>
      <c r="R37">
        <f t="shared" si="13"/>
        <v>25036</v>
      </c>
      <c r="T37" t="s">
        <v>9</v>
      </c>
      <c r="U37">
        <f t="shared" si="14"/>
        <v>-4787</v>
      </c>
      <c r="V37">
        <f t="shared" si="14"/>
        <v>6350</v>
      </c>
      <c r="W37">
        <f t="shared" si="15"/>
        <v>-3769</v>
      </c>
      <c r="X37">
        <f t="shared" si="16"/>
        <v>7399</v>
      </c>
      <c r="Y37">
        <f t="shared" si="17"/>
        <v>0</v>
      </c>
      <c r="Z37">
        <f t="shared" si="18"/>
        <v>1582</v>
      </c>
      <c r="AA37">
        <f t="shared" si="19"/>
        <v>-2890</v>
      </c>
    </row>
    <row r="38" spans="2:27">
      <c r="B38" t="s">
        <v>10</v>
      </c>
      <c r="C38">
        <v>22792</v>
      </c>
      <c r="D38">
        <v>16801</v>
      </c>
      <c r="E38">
        <v>16679</v>
      </c>
      <c r="F38">
        <v>17905</v>
      </c>
      <c r="G38">
        <v>20307</v>
      </c>
      <c r="H38">
        <v>21678</v>
      </c>
      <c r="I38">
        <v>19852</v>
      </c>
      <c r="K38">
        <f>SUM(C$36:C38)</f>
        <v>43041</v>
      </c>
      <c r="L38">
        <f>SUM(D$36:D38)</f>
        <v>48187</v>
      </c>
      <c r="M38">
        <f>SUM(E$36:E38)</f>
        <v>37946</v>
      </c>
      <c r="N38">
        <f>SUM(F$36:F38)</f>
        <v>50340</v>
      </c>
      <c r="O38">
        <f>SUM(G$36:G38)</f>
        <v>45343</v>
      </c>
      <c r="P38">
        <f>SUM(H$36:H38)</f>
        <v>48296</v>
      </c>
      <c r="Q38">
        <f>SUM(I$36:I38)</f>
        <v>41998</v>
      </c>
      <c r="R38">
        <f t="shared" si="13"/>
        <v>45343</v>
      </c>
      <c r="T38" t="s">
        <v>10</v>
      </c>
      <c r="U38">
        <f t="shared" si="14"/>
        <v>-2302</v>
      </c>
      <c r="V38">
        <f t="shared" si="14"/>
        <v>2844</v>
      </c>
      <c r="W38">
        <f t="shared" si="15"/>
        <v>-7397</v>
      </c>
      <c r="X38">
        <f t="shared" si="16"/>
        <v>4997</v>
      </c>
      <c r="Y38">
        <f t="shared" si="17"/>
        <v>0</v>
      </c>
      <c r="Z38">
        <f t="shared" si="18"/>
        <v>2953</v>
      </c>
      <c r="AA38">
        <f t="shared" si="19"/>
        <v>-3345</v>
      </c>
    </row>
    <row r="39" spans="2:27">
      <c r="B39" t="s">
        <v>11</v>
      </c>
      <c r="C39">
        <v>22453</v>
      </c>
      <c r="D39">
        <v>27427</v>
      </c>
      <c r="E39">
        <v>21943</v>
      </c>
      <c r="F39">
        <v>17058</v>
      </c>
      <c r="G39">
        <v>27262</v>
      </c>
      <c r="H39">
        <v>27928</v>
      </c>
      <c r="I39">
        <v>25005</v>
      </c>
      <c r="K39">
        <f>SUM(C$36:C39)</f>
        <v>65494</v>
      </c>
      <c r="L39">
        <f>SUM(D$36:D39)</f>
        <v>75614</v>
      </c>
      <c r="M39">
        <f>SUM(E$36:E39)</f>
        <v>59889</v>
      </c>
      <c r="N39">
        <f>SUM(F$36:F39)</f>
        <v>67398</v>
      </c>
      <c r="O39">
        <f>SUM(G$36:G39)</f>
        <v>72605</v>
      </c>
      <c r="P39">
        <f>SUM(H$36:H39)</f>
        <v>76224</v>
      </c>
      <c r="Q39">
        <f>SUM(I$36:I39)</f>
        <v>67003</v>
      </c>
      <c r="R39">
        <f t="shared" si="13"/>
        <v>67398</v>
      </c>
      <c r="T39" t="s">
        <v>11</v>
      </c>
      <c r="U39">
        <f t="shared" si="14"/>
        <v>-1904</v>
      </c>
      <c r="V39">
        <f t="shared" si="14"/>
        <v>8216</v>
      </c>
      <c r="W39">
        <f t="shared" si="15"/>
        <v>-7509</v>
      </c>
      <c r="X39">
        <f t="shared" si="16"/>
        <v>0</v>
      </c>
      <c r="Y39">
        <f t="shared" si="17"/>
        <v>5207</v>
      </c>
      <c r="Z39">
        <f t="shared" si="18"/>
        <v>8826</v>
      </c>
      <c r="AA39">
        <f t="shared" si="19"/>
        <v>-395</v>
      </c>
    </row>
    <row r="40" spans="2:27">
      <c r="B40" t="s">
        <v>12</v>
      </c>
      <c r="C40">
        <v>40714</v>
      </c>
      <c r="D40">
        <v>41670</v>
      </c>
      <c r="E40">
        <v>35407</v>
      </c>
      <c r="F40">
        <v>33182</v>
      </c>
      <c r="G40">
        <v>48400</v>
      </c>
      <c r="H40">
        <v>47722</v>
      </c>
      <c r="I40">
        <v>42678</v>
      </c>
      <c r="K40">
        <f>SUM(C$36:C40)</f>
        <v>106208</v>
      </c>
      <c r="L40">
        <f>SUM(D$36:D40)</f>
        <v>117284</v>
      </c>
      <c r="M40">
        <f>SUM(E$36:E40)</f>
        <v>95296</v>
      </c>
      <c r="N40">
        <f>SUM(F$36:F40)</f>
        <v>100580</v>
      </c>
      <c r="O40">
        <f>SUM(G$36:G40)</f>
        <v>121005</v>
      </c>
      <c r="P40">
        <f>SUM(H$36:H40)</f>
        <v>123946</v>
      </c>
      <c r="Q40">
        <f>SUM(I$36:I40)</f>
        <v>109681</v>
      </c>
      <c r="R40">
        <f t="shared" si="13"/>
        <v>109681</v>
      </c>
      <c r="T40" t="s">
        <v>12</v>
      </c>
      <c r="U40">
        <f t="shared" si="14"/>
        <v>-3473</v>
      </c>
      <c r="V40">
        <f t="shared" si="14"/>
        <v>7603</v>
      </c>
      <c r="W40">
        <f t="shared" si="15"/>
        <v>-14385</v>
      </c>
      <c r="X40">
        <f t="shared" si="16"/>
        <v>-9101</v>
      </c>
      <c r="Y40">
        <f t="shared" si="17"/>
        <v>11324</v>
      </c>
      <c r="Z40">
        <f t="shared" si="18"/>
        <v>14265</v>
      </c>
      <c r="AA40">
        <f t="shared" si="19"/>
        <v>0</v>
      </c>
    </row>
    <row r="41" spans="2:27">
      <c r="B41" t="s">
        <v>13</v>
      </c>
      <c r="D41">
        <v>45098</v>
      </c>
      <c r="E41">
        <v>38235</v>
      </c>
      <c r="F41">
        <v>39824</v>
      </c>
      <c r="G41">
        <v>48089</v>
      </c>
      <c r="H41">
        <v>51941</v>
      </c>
      <c r="I41">
        <v>47592</v>
      </c>
      <c r="L41">
        <f>SUM(D$36:D41)</f>
        <v>162382</v>
      </c>
      <c r="M41">
        <f>SUM(E$36:E41)</f>
        <v>133531</v>
      </c>
      <c r="N41">
        <f>SUM(F$36:F41)</f>
        <v>140404</v>
      </c>
      <c r="O41">
        <f>SUM(G$36:G41)</f>
        <v>169094</v>
      </c>
      <c r="P41">
        <f>SUM(H$36:H41)</f>
        <v>175887</v>
      </c>
      <c r="Q41">
        <f>SUM(I$36:I41)</f>
        <v>157273</v>
      </c>
      <c r="R41">
        <f t="shared" si="13"/>
        <v>157273</v>
      </c>
      <c r="T41" t="s">
        <v>13</v>
      </c>
      <c r="V41">
        <f t="shared" si="14"/>
        <v>5109</v>
      </c>
      <c r="W41">
        <f t="shared" si="15"/>
        <v>-23742</v>
      </c>
      <c r="X41">
        <f t="shared" si="16"/>
        <v>-16869</v>
      </c>
      <c r="Y41">
        <f t="shared" si="17"/>
        <v>11821</v>
      </c>
      <c r="Z41">
        <f t="shared" si="18"/>
        <v>18614</v>
      </c>
      <c r="AA41">
        <f t="shared" si="19"/>
        <v>0</v>
      </c>
    </row>
    <row r="42" spans="2:27">
      <c r="B42" t="s">
        <v>14</v>
      </c>
      <c r="D42">
        <v>51058</v>
      </c>
      <c r="E42">
        <v>48518</v>
      </c>
      <c r="F42">
        <v>43637</v>
      </c>
      <c r="G42">
        <v>45734</v>
      </c>
      <c r="H42">
        <v>47809</v>
      </c>
      <c r="I42">
        <v>58887</v>
      </c>
      <c r="L42">
        <f>SUM(D$36:D42)</f>
        <v>213440</v>
      </c>
      <c r="M42">
        <f>SUM(E$36:E42)</f>
        <v>182049</v>
      </c>
      <c r="N42">
        <f>SUM(F$36:F42)</f>
        <v>184041</v>
      </c>
      <c r="O42">
        <f>SUM(G$36:G42)</f>
        <v>214828</v>
      </c>
      <c r="P42">
        <f>SUM(H$36:H42)</f>
        <v>223696</v>
      </c>
      <c r="Q42">
        <f>SUM(I$36:I42)</f>
        <v>216160</v>
      </c>
      <c r="R42">
        <f t="shared" si="13"/>
        <v>214828</v>
      </c>
      <c r="T42" t="s">
        <v>14</v>
      </c>
      <c r="V42">
        <f t="shared" si="14"/>
        <v>-1388</v>
      </c>
      <c r="W42">
        <f t="shared" si="15"/>
        <v>-32779</v>
      </c>
      <c r="X42">
        <f t="shared" si="16"/>
        <v>-30787</v>
      </c>
      <c r="Y42">
        <f t="shared" si="17"/>
        <v>0</v>
      </c>
      <c r="Z42">
        <f t="shared" si="18"/>
        <v>8868</v>
      </c>
      <c r="AA42">
        <f t="shared" si="19"/>
        <v>1332</v>
      </c>
    </row>
    <row r="43" spans="2:27">
      <c r="B43" t="s">
        <v>15</v>
      </c>
      <c r="D43">
        <v>46192</v>
      </c>
      <c r="E43">
        <v>48490</v>
      </c>
      <c r="F43">
        <v>49529</v>
      </c>
      <c r="G43">
        <v>53412</v>
      </c>
      <c r="H43">
        <v>68388</v>
      </c>
      <c r="I43">
        <v>48858</v>
      </c>
      <c r="L43">
        <f>SUM(D$36:D43)</f>
        <v>259632</v>
      </c>
      <c r="M43">
        <f>SUM(E$36:E43)</f>
        <v>230539</v>
      </c>
      <c r="N43">
        <f>SUM(F$36:F43)</f>
        <v>233570</v>
      </c>
      <c r="O43">
        <f>SUM(G$36:G43)</f>
        <v>268240</v>
      </c>
      <c r="P43">
        <f>SUM(H$36:H43)</f>
        <v>292084</v>
      </c>
      <c r="Q43">
        <f>SUM(I$36:I43)</f>
        <v>265018</v>
      </c>
      <c r="R43">
        <f t="shared" si="13"/>
        <v>265018</v>
      </c>
      <c r="T43" t="s">
        <v>15</v>
      </c>
      <c r="V43">
        <f t="shared" si="14"/>
        <v>-5386</v>
      </c>
      <c r="W43">
        <f t="shared" si="15"/>
        <v>-34479</v>
      </c>
      <c r="X43">
        <f t="shared" si="16"/>
        <v>-31448</v>
      </c>
      <c r="Y43">
        <f t="shared" si="17"/>
        <v>3222</v>
      </c>
      <c r="Z43">
        <f t="shared" si="18"/>
        <v>27066</v>
      </c>
      <c r="AA43">
        <f t="shared" si="19"/>
        <v>0</v>
      </c>
    </row>
    <row r="44" spans="2:27">
      <c r="B44" t="s">
        <v>16</v>
      </c>
      <c r="D44">
        <v>48394</v>
      </c>
      <c r="E44">
        <v>42888</v>
      </c>
      <c r="F44">
        <v>44118</v>
      </c>
      <c r="G44">
        <v>51429</v>
      </c>
      <c r="H44">
        <v>47982</v>
      </c>
      <c r="I44">
        <v>50239</v>
      </c>
      <c r="L44">
        <f>SUM(D$36:D44)</f>
        <v>308026</v>
      </c>
      <c r="M44">
        <f>SUM(E$36:E44)</f>
        <v>273427</v>
      </c>
      <c r="N44">
        <f>SUM(F$36:F44)</f>
        <v>277688</v>
      </c>
      <c r="O44">
        <f>SUM(G$36:G44)</f>
        <v>319669</v>
      </c>
      <c r="P44">
        <f>SUM(H$36:H44)</f>
        <v>340066</v>
      </c>
      <c r="Q44">
        <f>SUM(I$36:I44)</f>
        <v>315257</v>
      </c>
      <c r="R44">
        <f t="shared" si="13"/>
        <v>315257</v>
      </c>
      <c r="T44" t="s">
        <v>16</v>
      </c>
      <c r="V44">
        <f t="shared" si="14"/>
        <v>-7231</v>
      </c>
      <c r="W44">
        <f t="shared" si="15"/>
        <v>-41830</v>
      </c>
      <c r="X44">
        <f t="shared" si="16"/>
        <v>-37569</v>
      </c>
      <c r="Y44">
        <f t="shared" si="17"/>
        <v>4412</v>
      </c>
      <c r="Z44">
        <f t="shared" si="18"/>
        <v>24809</v>
      </c>
      <c r="AA44">
        <f t="shared" si="19"/>
        <v>0</v>
      </c>
    </row>
    <row r="45" spans="2:27">
      <c r="B45" t="s">
        <v>17</v>
      </c>
      <c r="D45">
        <v>31030</v>
      </c>
      <c r="E45">
        <v>33906</v>
      </c>
      <c r="F45">
        <v>42491</v>
      </c>
      <c r="G45">
        <v>37545</v>
      </c>
      <c r="H45">
        <v>40373</v>
      </c>
      <c r="I45">
        <v>33148</v>
      </c>
      <c r="L45">
        <f>SUM(D$36:D45)</f>
        <v>339056</v>
      </c>
      <c r="M45">
        <f>SUM(E$36:E45)</f>
        <v>307333</v>
      </c>
      <c r="N45">
        <f>SUM(F$36:F45)</f>
        <v>320179</v>
      </c>
      <c r="O45">
        <f>SUM(G$36:G45)</f>
        <v>357214</v>
      </c>
      <c r="P45">
        <f>SUM(H$36:H45)</f>
        <v>380439</v>
      </c>
      <c r="Q45">
        <f>SUM(I$36:I45)</f>
        <v>348405</v>
      </c>
      <c r="R45">
        <f t="shared" si="13"/>
        <v>348405</v>
      </c>
      <c r="T45" t="s">
        <v>17</v>
      </c>
      <c r="V45">
        <f t="shared" si="14"/>
        <v>-9349</v>
      </c>
      <c r="W45">
        <f t="shared" si="15"/>
        <v>-41072</v>
      </c>
      <c r="X45">
        <f t="shared" si="16"/>
        <v>-28226</v>
      </c>
      <c r="Y45">
        <f t="shared" si="17"/>
        <v>8809</v>
      </c>
      <c r="Z45">
        <f t="shared" si="18"/>
        <v>32034</v>
      </c>
      <c r="AA45">
        <f t="shared" si="19"/>
        <v>0</v>
      </c>
    </row>
    <row r="46" spans="2:27">
      <c r="B46" t="s">
        <v>18</v>
      </c>
      <c r="D46">
        <v>21512</v>
      </c>
      <c r="E46">
        <v>19755</v>
      </c>
      <c r="F46">
        <v>20354</v>
      </c>
      <c r="G46">
        <v>24352</v>
      </c>
      <c r="H46">
        <v>28409</v>
      </c>
      <c r="I46">
        <v>21898</v>
      </c>
      <c r="L46">
        <f>SUM(D$36:D46)</f>
        <v>360568</v>
      </c>
      <c r="M46">
        <f>SUM(E$36:E46)</f>
        <v>327088</v>
      </c>
      <c r="N46">
        <f>SUM(F$36:F46)</f>
        <v>340533</v>
      </c>
      <c r="O46">
        <f>SUM(G$36:G46)</f>
        <v>381566</v>
      </c>
      <c r="P46">
        <f>SUM(H$36:H46)</f>
        <v>408848</v>
      </c>
      <c r="Q46">
        <f>SUM(I$36:I46)</f>
        <v>370303</v>
      </c>
      <c r="R46">
        <f t="shared" si="13"/>
        <v>370303</v>
      </c>
      <c r="T46" t="s">
        <v>18</v>
      </c>
      <c r="V46">
        <f t="shared" si="14"/>
        <v>-9735</v>
      </c>
      <c r="W46">
        <f t="shared" si="15"/>
        <v>-43215</v>
      </c>
      <c r="X46">
        <f t="shared" si="16"/>
        <v>-29770</v>
      </c>
      <c r="Y46">
        <f t="shared" si="17"/>
        <v>11263</v>
      </c>
      <c r="Z46">
        <f t="shared" si="18"/>
        <v>38545</v>
      </c>
      <c r="AA46">
        <f t="shared" si="19"/>
        <v>0</v>
      </c>
    </row>
    <row r="47" spans="2:27">
      <c r="B47" t="s">
        <v>19</v>
      </c>
      <c r="D47">
        <v>30175</v>
      </c>
      <c r="E47">
        <v>30697</v>
      </c>
      <c r="F47">
        <v>32771</v>
      </c>
      <c r="G47">
        <v>34758</v>
      </c>
      <c r="H47">
        <v>40618</v>
      </c>
      <c r="I47">
        <v>37163</v>
      </c>
      <c r="L47">
        <f>SUM(D$36:D47)</f>
        <v>390743</v>
      </c>
      <c r="M47">
        <f>SUM(E$36:E47)</f>
        <v>357785</v>
      </c>
      <c r="N47">
        <f>SUM(F$36:F47)</f>
        <v>373304</v>
      </c>
      <c r="O47">
        <f>SUM(G$36:G47)</f>
        <v>416324</v>
      </c>
      <c r="P47">
        <f>SUM(H$36:H47)</f>
        <v>449466</v>
      </c>
      <c r="Q47">
        <f>SUM(I$36:I47)</f>
        <v>407466</v>
      </c>
      <c r="R47">
        <f t="shared" si="13"/>
        <v>407466</v>
      </c>
      <c r="T47" t="s">
        <v>19</v>
      </c>
      <c r="V47">
        <f t="shared" si="14"/>
        <v>-16723</v>
      </c>
      <c r="W47">
        <f t="shared" si="15"/>
        <v>-49681</v>
      </c>
      <c r="X47">
        <f t="shared" si="16"/>
        <v>-34162</v>
      </c>
      <c r="Y47">
        <f t="shared" si="17"/>
        <v>8858</v>
      </c>
      <c r="Z47">
        <f t="shared" si="18"/>
        <v>42000</v>
      </c>
      <c r="AA47">
        <f t="shared" si="19"/>
        <v>0</v>
      </c>
    </row>
  </sheetData>
  <hyperlinks>
    <hyperlink ref="A1" location="home!A1" display="home" xr:uid="{46BACC9E-31D8-443E-9391-DBEB1D2072C5}"/>
    <hyperlink ref="B31" r:id="rId1" xr:uid="{1C5096AF-4DDA-48EF-809E-DB057F6C241D}"/>
    <hyperlink ref="B32" r:id="rId2" xr:uid="{F10209E8-D3BB-4402-A70C-80D12CE5FCFF}"/>
    <hyperlink ref="B33" r:id="rId3" xr:uid="{90093223-B5B4-4271-AAAE-772A0B9834D2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2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56800</v>
      </c>
      <c r="D2">
        <v>60500</v>
      </c>
      <c r="E2">
        <v>53993</v>
      </c>
      <c r="F2">
        <v>62199</v>
      </c>
      <c r="G2">
        <v>63179</v>
      </c>
      <c r="H2">
        <v>62976</v>
      </c>
      <c r="I2">
        <v>63379</v>
      </c>
      <c r="K2">
        <f>SUM(C$2:C2)</f>
        <v>56800</v>
      </c>
      <c r="L2">
        <f>SUM(D$2:D2)</f>
        <v>60500</v>
      </c>
      <c r="M2">
        <f>SUM(E$2:E2)</f>
        <v>53993</v>
      </c>
      <c r="N2">
        <f>SUM(F$2:F2)</f>
        <v>62199</v>
      </c>
      <c r="O2">
        <f>SUM(G$2:G2)</f>
        <v>63179</v>
      </c>
      <c r="P2">
        <f>SUM(H$2:H2)</f>
        <v>62976</v>
      </c>
      <c r="Q2">
        <f>SUM(I$2:I2)</f>
        <v>63379</v>
      </c>
      <c r="R2">
        <f>MEDIAN(M2:Q2)</f>
        <v>62976</v>
      </c>
      <c r="T2" t="s">
        <v>8</v>
      </c>
      <c r="U2">
        <f t="shared" ref="U2:V13" si="0">K2-$R2</f>
        <v>-6176</v>
      </c>
      <c r="V2">
        <f t="shared" si="0"/>
        <v>-2476</v>
      </c>
      <c r="W2">
        <f t="shared" ref="W2:W10" si="1">M2-$R2</f>
        <v>-8983</v>
      </c>
      <c r="X2">
        <f t="shared" ref="X2:X10" si="2">N2-$R2</f>
        <v>-777</v>
      </c>
      <c r="Y2">
        <f t="shared" ref="Y2:Y10" si="3">O2-$R2</f>
        <v>203</v>
      </c>
      <c r="Z2">
        <f t="shared" ref="Z2:Z10" si="4">P2-$R2</f>
        <v>0</v>
      </c>
      <c r="AA2">
        <f t="shared" ref="AA2:AA10" si="5">Q2-$R2</f>
        <v>403</v>
      </c>
      <c r="AC2">
        <f>MEDIAN($E2:$I2)</f>
        <v>62976</v>
      </c>
      <c r="AD2">
        <f>MEDIAN(F2:I2)</f>
        <v>63077.5</v>
      </c>
    </row>
    <row r="3" spans="1:30">
      <c r="B3" t="s">
        <v>9</v>
      </c>
      <c r="C3">
        <v>52700</v>
      </c>
      <c r="D3">
        <v>56100</v>
      </c>
      <c r="E3">
        <v>52225</v>
      </c>
      <c r="F3">
        <v>56612</v>
      </c>
      <c r="G3">
        <v>54876</v>
      </c>
      <c r="H3">
        <v>55725</v>
      </c>
      <c r="I3">
        <v>57910</v>
      </c>
      <c r="K3">
        <f>SUM(C$2:C3)</f>
        <v>109500</v>
      </c>
      <c r="L3">
        <f>SUM(D$2:D3)</f>
        <v>116600</v>
      </c>
      <c r="M3">
        <f>SUM(E$2:E3)</f>
        <v>106218</v>
      </c>
      <c r="N3">
        <f>SUM(F$2:F3)</f>
        <v>118811</v>
      </c>
      <c r="O3">
        <f>SUM(G$2:G3)</f>
        <v>118055</v>
      </c>
      <c r="P3">
        <f>SUM(H$2:H3)</f>
        <v>118701</v>
      </c>
      <c r="Q3">
        <f>SUM(I$2:I3)</f>
        <v>121289</v>
      </c>
      <c r="R3">
        <f t="shared" ref="R3:R13" si="6">MEDIAN(M3:Q3)</f>
        <v>118701</v>
      </c>
      <c r="T3" t="s">
        <v>9</v>
      </c>
      <c r="U3">
        <f t="shared" si="0"/>
        <v>-9201</v>
      </c>
      <c r="V3">
        <f t="shared" si="0"/>
        <v>-2101</v>
      </c>
      <c r="W3">
        <f t="shared" si="1"/>
        <v>-12483</v>
      </c>
      <c r="X3">
        <f t="shared" si="2"/>
        <v>110</v>
      </c>
      <c r="Y3">
        <f t="shared" si="3"/>
        <v>-646</v>
      </c>
      <c r="Z3">
        <f t="shared" si="4"/>
        <v>0</v>
      </c>
      <c r="AA3">
        <f t="shared" si="5"/>
        <v>2588</v>
      </c>
      <c r="AC3">
        <f t="shared" ref="AC3:AC13" si="7">MEDIAN($E3:$I3)</f>
        <v>55725</v>
      </c>
      <c r="AD3">
        <f t="shared" ref="AD3:AD13" si="8">MEDIAN(F3:I3)</f>
        <v>56168.5</v>
      </c>
    </row>
    <row r="4" spans="1:30">
      <c r="B4" t="s">
        <v>10</v>
      </c>
      <c r="C4">
        <v>56400</v>
      </c>
      <c r="D4">
        <v>60500</v>
      </c>
      <c r="E4">
        <v>61431</v>
      </c>
      <c r="F4">
        <v>60823</v>
      </c>
      <c r="G4">
        <v>60025</v>
      </c>
      <c r="H4">
        <v>59731</v>
      </c>
      <c r="I4">
        <v>62021</v>
      </c>
      <c r="K4">
        <f>SUM(C$2:C4)</f>
        <v>165900</v>
      </c>
      <c r="L4">
        <f>SUM(D$2:D4)</f>
        <v>177100</v>
      </c>
      <c r="M4">
        <f>SUM(E$2:E4)</f>
        <v>167649</v>
      </c>
      <c r="N4">
        <f>SUM(F$2:F4)</f>
        <v>179634</v>
      </c>
      <c r="O4">
        <f>SUM(G$2:G4)</f>
        <v>178080</v>
      </c>
      <c r="P4">
        <f>SUM(H$2:H4)</f>
        <v>178432</v>
      </c>
      <c r="Q4">
        <f>SUM(I$2:I4)</f>
        <v>183310</v>
      </c>
      <c r="R4">
        <f t="shared" si="6"/>
        <v>178432</v>
      </c>
      <c r="T4" t="s">
        <v>10</v>
      </c>
      <c r="U4">
        <f t="shared" si="0"/>
        <v>-12532</v>
      </c>
      <c r="V4">
        <f t="shared" si="0"/>
        <v>-1332</v>
      </c>
      <c r="W4">
        <f t="shared" si="1"/>
        <v>-10783</v>
      </c>
      <c r="X4">
        <f t="shared" si="2"/>
        <v>1202</v>
      </c>
      <c r="Y4">
        <f t="shared" si="3"/>
        <v>-352</v>
      </c>
      <c r="Z4">
        <f t="shared" si="4"/>
        <v>0</v>
      </c>
      <c r="AA4">
        <f t="shared" si="5"/>
        <v>4878</v>
      </c>
      <c r="AC4">
        <f t="shared" si="7"/>
        <v>60823</v>
      </c>
      <c r="AD4">
        <f t="shared" si="8"/>
        <v>60424</v>
      </c>
    </row>
    <row r="5" spans="1:30">
      <c r="B5" t="s">
        <v>11</v>
      </c>
      <c r="C5">
        <v>53800</v>
      </c>
      <c r="D5">
        <v>57700</v>
      </c>
      <c r="E5">
        <v>60365</v>
      </c>
      <c r="F5">
        <v>57708</v>
      </c>
      <c r="G5">
        <v>59142</v>
      </c>
      <c r="H5">
        <v>58817</v>
      </c>
      <c r="I5">
        <v>60662</v>
      </c>
      <c r="K5">
        <f>SUM(C$2:C5)</f>
        <v>219700</v>
      </c>
      <c r="L5">
        <f>SUM(D$2:D5)</f>
        <v>234800</v>
      </c>
      <c r="M5">
        <f>SUM(E$2:E5)</f>
        <v>228014</v>
      </c>
      <c r="N5">
        <f>SUM(F$2:F5)</f>
        <v>237342</v>
      </c>
      <c r="O5">
        <f>SUM(G$2:G5)</f>
        <v>237222</v>
      </c>
      <c r="P5">
        <f>SUM(H$2:H5)</f>
        <v>237249</v>
      </c>
      <c r="Q5">
        <f>SUM(I$2:I5)</f>
        <v>243972</v>
      </c>
      <c r="R5">
        <f t="shared" si="6"/>
        <v>237249</v>
      </c>
      <c r="T5" t="s">
        <v>11</v>
      </c>
      <c r="U5">
        <f t="shared" si="0"/>
        <v>-17549</v>
      </c>
      <c r="V5">
        <f t="shared" si="0"/>
        <v>-2449</v>
      </c>
      <c r="W5">
        <f t="shared" si="1"/>
        <v>-9235</v>
      </c>
      <c r="X5">
        <f t="shared" si="2"/>
        <v>93</v>
      </c>
      <c r="Y5">
        <f t="shared" si="3"/>
        <v>-27</v>
      </c>
      <c r="Z5">
        <f t="shared" si="4"/>
        <v>0</v>
      </c>
      <c r="AA5">
        <f t="shared" si="5"/>
        <v>6723</v>
      </c>
      <c r="AC5">
        <f t="shared" si="7"/>
        <v>59142</v>
      </c>
      <c r="AD5">
        <f t="shared" si="8"/>
        <v>58979.5</v>
      </c>
    </row>
    <row r="6" spans="1:30">
      <c r="B6" t="s">
        <v>12</v>
      </c>
      <c r="C6">
        <v>57200</v>
      </c>
      <c r="D6">
        <v>62100</v>
      </c>
      <c r="E6">
        <v>61204</v>
      </c>
      <c r="F6">
        <v>62214</v>
      </c>
      <c r="G6">
        <v>63647</v>
      </c>
      <c r="H6">
        <v>64622</v>
      </c>
      <c r="I6">
        <v>65498</v>
      </c>
      <c r="K6">
        <f>SUM(C$2:C6)</f>
        <v>276900</v>
      </c>
      <c r="L6">
        <f>SUM(D$2:D6)</f>
        <v>296900</v>
      </c>
      <c r="M6">
        <f>SUM(E$2:E6)</f>
        <v>289218</v>
      </c>
      <c r="N6">
        <f>SUM(F$2:F6)</f>
        <v>299556</v>
      </c>
      <c r="O6">
        <f>SUM(G$2:G6)</f>
        <v>300869</v>
      </c>
      <c r="P6">
        <f>SUM(H$2:H6)</f>
        <v>301871</v>
      </c>
      <c r="Q6">
        <f>SUM(I$2:I6)</f>
        <v>309470</v>
      </c>
      <c r="R6">
        <f t="shared" si="6"/>
        <v>300869</v>
      </c>
      <c r="T6" t="s">
        <v>12</v>
      </c>
      <c r="U6">
        <f t="shared" si="0"/>
        <v>-23969</v>
      </c>
      <c r="V6">
        <f t="shared" si="0"/>
        <v>-3969</v>
      </c>
      <c r="W6">
        <f t="shared" si="1"/>
        <v>-11651</v>
      </c>
      <c r="X6">
        <f t="shared" si="2"/>
        <v>-1313</v>
      </c>
      <c r="Y6">
        <f t="shared" si="3"/>
        <v>0</v>
      </c>
      <c r="Z6">
        <f t="shared" si="4"/>
        <v>1002</v>
      </c>
      <c r="AA6">
        <f t="shared" si="5"/>
        <v>8601</v>
      </c>
      <c r="AC6">
        <f t="shared" si="7"/>
        <v>63647</v>
      </c>
      <c r="AD6">
        <f t="shared" si="8"/>
        <v>64134.5</v>
      </c>
    </row>
    <row r="7" spans="1:30">
      <c r="B7" t="s">
        <v>13</v>
      </c>
      <c r="C7">
        <v>57200</v>
      </c>
      <c r="D7">
        <v>61600</v>
      </c>
      <c r="E7">
        <v>60857</v>
      </c>
      <c r="F7">
        <v>61719</v>
      </c>
      <c r="G7">
        <v>62938</v>
      </c>
      <c r="H7">
        <v>63468</v>
      </c>
      <c r="I7">
        <v>63142</v>
      </c>
      <c r="K7">
        <f>SUM(C$2:C7)</f>
        <v>334100</v>
      </c>
      <c r="L7">
        <f>SUM(D$2:D7)</f>
        <v>358500</v>
      </c>
      <c r="M7">
        <f>SUM(E$2:E7)</f>
        <v>350075</v>
      </c>
      <c r="N7">
        <f>SUM(F$2:F7)</f>
        <v>361275</v>
      </c>
      <c r="O7">
        <f>SUM(G$2:G7)</f>
        <v>363807</v>
      </c>
      <c r="P7">
        <f>SUM(H$2:H7)</f>
        <v>365339</v>
      </c>
      <c r="Q7">
        <f>SUM(I$2:I7)</f>
        <v>372612</v>
      </c>
      <c r="R7">
        <f t="shared" si="6"/>
        <v>363807</v>
      </c>
      <c r="T7" t="s">
        <v>13</v>
      </c>
      <c r="U7">
        <f t="shared" si="0"/>
        <v>-29707</v>
      </c>
      <c r="V7">
        <f t="shared" si="0"/>
        <v>-5307</v>
      </c>
      <c r="W7">
        <f t="shared" si="1"/>
        <v>-13732</v>
      </c>
      <c r="X7">
        <f t="shared" si="2"/>
        <v>-2532</v>
      </c>
      <c r="Y7">
        <f t="shared" si="3"/>
        <v>0</v>
      </c>
      <c r="Z7">
        <f t="shared" si="4"/>
        <v>1532</v>
      </c>
      <c r="AA7">
        <f t="shared" si="5"/>
        <v>8805</v>
      </c>
      <c r="AC7">
        <f t="shared" si="7"/>
        <v>62938</v>
      </c>
      <c r="AD7">
        <f t="shared" si="8"/>
        <v>63040</v>
      </c>
    </row>
    <row r="8" spans="1:30">
      <c r="B8" t="s">
        <v>14</v>
      </c>
      <c r="C8">
        <v>59200</v>
      </c>
      <c r="D8">
        <v>64700</v>
      </c>
      <c r="E8">
        <v>66027</v>
      </c>
      <c r="F8">
        <v>65803</v>
      </c>
      <c r="G8">
        <v>67855</v>
      </c>
      <c r="H8">
        <v>68149</v>
      </c>
      <c r="I8">
        <v>68418</v>
      </c>
      <c r="K8">
        <f>SUM(C$2:C8)</f>
        <v>393300</v>
      </c>
      <c r="L8">
        <f>SUM(D$2:D8)</f>
        <v>423200</v>
      </c>
      <c r="M8">
        <f>SUM(E$2:E8)</f>
        <v>416102</v>
      </c>
      <c r="N8">
        <f>SUM(F$2:F8)</f>
        <v>427078</v>
      </c>
      <c r="O8">
        <f>SUM(G$2:G8)</f>
        <v>431662</v>
      </c>
      <c r="P8">
        <f>SUM(H$2:H8)</f>
        <v>433488</v>
      </c>
      <c r="Q8">
        <f>SUM(I$2:I8)</f>
        <v>441030</v>
      </c>
      <c r="R8">
        <f t="shared" si="6"/>
        <v>431662</v>
      </c>
      <c r="T8" t="s">
        <v>14</v>
      </c>
      <c r="U8">
        <f t="shared" si="0"/>
        <v>-38362</v>
      </c>
      <c r="V8">
        <f t="shared" si="0"/>
        <v>-8462</v>
      </c>
      <c r="W8">
        <f t="shared" si="1"/>
        <v>-15560</v>
      </c>
      <c r="X8">
        <f t="shared" si="2"/>
        <v>-4584</v>
      </c>
      <c r="Y8">
        <f t="shared" si="3"/>
        <v>0</v>
      </c>
      <c r="Z8">
        <f t="shared" si="4"/>
        <v>1826</v>
      </c>
      <c r="AA8">
        <f t="shared" si="5"/>
        <v>9368</v>
      </c>
      <c r="AC8">
        <f t="shared" si="7"/>
        <v>67855</v>
      </c>
      <c r="AD8">
        <f t="shared" si="8"/>
        <v>68002</v>
      </c>
    </row>
    <row r="9" spans="1:30">
      <c r="B9" t="s">
        <v>15</v>
      </c>
      <c r="D9">
        <v>64100</v>
      </c>
      <c r="E9">
        <v>65767</v>
      </c>
      <c r="F9">
        <v>63529</v>
      </c>
      <c r="G9">
        <v>66243</v>
      </c>
      <c r="H9">
        <v>67005</v>
      </c>
      <c r="I9">
        <v>67913</v>
      </c>
      <c r="L9">
        <f>SUM(D$2:D9)</f>
        <v>487300</v>
      </c>
      <c r="M9">
        <f>SUM(E$2:E9)</f>
        <v>481869</v>
      </c>
      <c r="N9">
        <f>SUM(F$2:F9)</f>
        <v>490607</v>
      </c>
      <c r="O9">
        <f>SUM(G$2:G9)</f>
        <v>497905</v>
      </c>
      <c r="P9">
        <f>SUM(H$2:H9)</f>
        <v>500493</v>
      </c>
      <c r="Q9">
        <f>SUM(I$2:I9)</f>
        <v>508943</v>
      </c>
      <c r="R9">
        <f t="shared" si="6"/>
        <v>497905</v>
      </c>
      <c r="T9" t="s">
        <v>15</v>
      </c>
      <c r="V9">
        <f t="shared" si="0"/>
        <v>-10605</v>
      </c>
      <c r="W9">
        <f t="shared" si="1"/>
        <v>-16036</v>
      </c>
      <c r="X9">
        <f t="shared" si="2"/>
        <v>-7298</v>
      </c>
      <c r="Y9">
        <f t="shared" si="3"/>
        <v>0</v>
      </c>
      <c r="Z9">
        <f t="shared" si="4"/>
        <v>2588</v>
      </c>
      <c r="AA9">
        <f t="shared" si="5"/>
        <v>11038</v>
      </c>
      <c r="AC9">
        <f t="shared" si="7"/>
        <v>66243</v>
      </c>
      <c r="AD9">
        <f t="shared" si="8"/>
        <v>66624</v>
      </c>
    </row>
    <row r="10" spans="1:30">
      <c r="B10" t="s">
        <v>16</v>
      </c>
      <c r="D10">
        <v>60200</v>
      </c>
      <c r="E10">
        <v>65180</v>
      </c>
      <c r="F10">
        <v>62923</v>
      </c>
      <c r="G10">
        <v>64774</v>
      </c>
      <c r="H10">
        <v>65051</v>
      </c>
      <c r="I10">
        <v>65052</v>
      </c>
      <c r="L10">
        <f>SUM(D$2:D10)</f>
        <v>547500</v>
      </c>
      <c r="M10">
        <f>SUM(E$2:E10)</f>
        <v>547049</v>
      </c>
      <c r="N10">
        <f>SUM(F$2:F10)</f>
        <v>553530</v>
      </c>
      <c r="O10">
        <f>SUM(G$2:G10)</f>
        <v>562679</v>
      </c>
      <c r="P10">
        <f>SUM(H$2:H10)</f>
        <v>565544</v>
      </c>
      <c r="Q10">
        <f>SUM(I$2:I10)</f>
        <v>573995</v>
      </c>
      <c r="R10">
        <f t="shared" si="6"/>
        <v>562679</v>
      </c>
      <c r="T10" t="s">
        <v>16</v>
      </c>
      <c r="V10">
        <f t="shared" si="0"/>
        <v>-15179</v>
      </c>
      <c r="W10">
        <f t="shared" si="1"/>
        <v>-15630</v>
      </c>
      <c r="X10">
        <f t="shared" si="2"/>
        <v>-9149</v>
      </c>
      <c r="Y10">
        <f t="shared" si="3"/>
        <v>0</v>
      </c>
      <c r="Z10">
        <f t="shared" si="4"/>
        <v>2865</v>
      </c>
      <c r="AA10">
        <f t="shared" si="5"/>
        <v>11316</v>
      </c>
      <c r="AC10">
        <f t="shared" si="7"/>
        <v>65051</v>
      </c>
      <c r="AD10">
        <f t="shared" si="8"/>
        <v>64912.5</v>
      </c>
    </row>
    <row r="11" spans="1:30">
      <c r="B11" t="s">
        <v>17</v>
      </c>
      <c r="D11">
        <v>60400</v>
      </c>
      <c r="E11">
        <v>67160</v>
      </c>
      <c r="F11">
        <v>64085</v>
      </c>
      <c r="G11">
        <v>65872</v>
      </c>
      <c r="H11">
        <v>66869</v>
      </c>
      <c r="I11">
        <v>67352</v>
      </c>
      <c r="L11">
        <f>SUM(D$2:D11)</f>
        <v>607900</v>
      </c>
      <c r="M11">
        <f>SUM(E$2:E11)</f>
        <v>614209</v>
      </c>
      <c r="N11">
        <f>SUM(F$2:F11)</f>
        <v>617615</v>
      </c>
      <c r="O11">
        <f>SUM(G$2:G11)</f>
        <v>628551</v>
      </c>
      <c r="P11">
        <f>SUM(H$2:H11)</f>
        <v>632413</v>
      </c>
      <c r="Q11">
        <f>SUM(I$2:I11)</f>
        <v>641347</v>
      </c>
      <c r="R11">
        <f t="shared" si="6"/>
        <v>628551</v>
      </c>
      <c r="T11" t="s">
        <v>17</v>
      </c>
      <c r="V11">
        <f t="shared" si="0"/>
        <v>-20651</v>
      </c>
      <c r="W11">
        <f t="shared" ref="W11:AA13" si="9">M11-$R11</f>
        <v>-14342</v>
      </c>
      <c r="X11">
        <f t="shared" si="9"/>
        <v>-10936</v>
      </c>
      <c r="Y11">
        <f t="shared" si="9"/>
        <v>0</v>
      </c>
      <c r="Z11">
        <f t="shared" si="9"/>
        <v>3862</v>
      </c>
      <c r="AA11">
        <f t="shared" si="9"/>
        <v>12796</v>
      </c>
      <c r="AC11">
        <f t="shared" si="7"/>
        <v>66869</v>
      </c>
      <c r="AD11">
        <f t="shared" si="8"/>
        <v>66370.5</v>
      </c>
    </row>
    <row r="12" spans="1:30">
      <c r="B12" t="s">
        <v>18</v>
      </c>
      <c r="D12">
        <v>59300</v>
      </c>
      <c r="E12">
        <v>63232</v>
      </c>
      <c r="F12">
        <v>59186</v>
      </c>
      <c r="G12">
        <v>61855</v>
      </c>
      <c r="H12">
        <v>63041</v>
      </c>
      <c r="I12">
        <v>64048</v>
      </c>
      <c r="L12">
        <f>SUM(D$2:D12)</f>
        <v>667200</v>
      </c>
      <c r="M12">
        <f>SUM(E$2:E12)</f>
        <v>677441</v>
      </c>
      <c r="N12">
        <f>SUM(F$2:F12)</f>
        <v>676801</v>
      </c>
      <c r="O12">
        <f>SUM(G$2:G12)</f>
        <v>690406</v>
      </c>
      <c r="P12">
        <f>SUM(H$2:H12)</f>
        <v>695454</v>
      </c>
      <c r="Q12">
        <f>SUM(I$2:I12)</f>
        <v>705395</v>
      </c>
      <c r="R12">
        <f t="shared" si="6"/>
        <v>690406</v>
      </c>
      <c r="T12" t="s">
        <v>18</v>
      </c>
      <c r="V12">
        <f t="shared" si="0"/>
        <v>-23206</v>
      </c>
      <c r="W12">
        <f t="shared" si="9"/>
        <v>-12965</v>
      </c>
      <c r="X12">
        <f t="shared" si="9"/>
        <v>-13605</v>
      </c>
      <c r="Y12">
        <f t="shared" si="9"/>
        <v>0</v>
      </c>
      <c r="Z12">
        <f t="shared" si="9"/>
        <v>5048</v>
      </c>
      <c r="AA12">
        <f t="shared" si="9"/>
        <v>14989</v>
      </c>
      <c r="AC12">
        <f t="shared" si="7"/>
        <v>63041</v>
      </c>
      <c r="AD12">
        <f t="shared" si="8"/>
        <v>62448</v>
      </c>
    </row>
    <row r="13" spans="1:30">
      <c r="B13" t="s">
        <v>19</v>
      </c>
      <c r="D13">
        <v>59100</v>
      </c>
      <c r="E13">
        <v>64611</v>
      </c>
      <c r="F13">
        <v>58395</v>
      </c>
      <c r="G13">
        <v>62977</v>
      </c>
      <c r="H13">
        <v>63136</v>
      </c>
      <c r="I13">
        <v>64158</v>
      </c>
      <c r="L13">
        <f>SUM(D$2:D13)</f>
        <v>726300</v>
      </c>
      <c r="M13">
        <f>SUM(E$2:E13)</f>
        <v>742052</v>
      </c>
      <c r="N13">
        <f>SUM(F$2:F13)</f>
        <v>735196</v>
      </c>
      <c r="O13">
        <f>SUM(G$2:G13)</f>
        <v>753383</v>
      </c>
      <c r="P13">
        <f>SUM(H$2:H13)</f>
        <v>758590</v>
      </c>
      <c r="Q13">
        <f>SUM(I$2:I13)</f>
        <v>769553</v>
      </c>
      <c r="R13">
        <f t="shared" si="6"/>
        <v>753383</v>
      </c>
      <c r="T13" t="s">
        <v>19</v>
      </c>
      <c r="V13">
        <f t="shared" si="0"/>
        <v>-27083</v>
      </c>
      <c r="W13">
        <f t="shared" si="9"/>
        <v>-11331</v>
      </c>
      <c r="X13">
        <f t="shared" si="9"/>
        <v>-18187</v>
      </c>
      <c r="Y13">
        <f t="shared" si="9"/>
        <v>0</v>
      </c>
      <c r="Z13">
        <f t="shared" si="9"/>
        <v>5207</v>
      </c>
      <c r="AA13">
        <f t="shared" si="9"/>
        <v>16170</v>
      </c>
      <c r="AC13">
        <f t="shared" si="7"/>
        <v>63136</v>
      </c>
      <c r="AD13">
        <f t="shared" si="8"/>
        <v>63056.5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63800</v>
      </c>
      <c r="D17">
        <v>66800</v>
      </c>
      <c r="E17">
        <v>66778</v>
      </c>
      <c r="F17">
        <v>57355</v>
      </c>
      <c r="G17">
        <v>60410</v>
      </c>
      <c r="H17">
        <v>59774</v>
      </c>
      <c r="I17">
        <v>68145</v>
      </c>
      <c r="K17">
        <f>SUM(C$17:C17)</f>
        <v>63800</v>
      </c>
      <c r="L17">
        <f>SUM(D$17:D17)</f>
        <v>66800</v>
      </c>
      <c r="M17">
        <f>SUM(E$17:E17)</f>
        <v>66778</v>
      </c>
      <c r="N17">
        <f>SUM(F$17:F17)</f>
        <v>57355</v>
      </c>
      <c r="O17">
        <f>SUM(G$17:G17)</f>
        <v>60410</v>
      </c>
      <c r="P17">
        <f>SUM(H$17:H17)</f>
        <v>59774</v>
      </c>
      <c r="Q17">
        <f>SUM(I$17:I17)</f>
        <v>68145</v>
      </c>
      <c r="R17">
        <f>MEDIAN(M17:Q17)</f>
        <v>60410</v>
      </c>
      <c r="T17" t="s">
        <v>8</v>
      </c>
      <c r="U17">
        <f t="shared" ref="U17:V28" si="10">K17-$R17</f>
        <v>3390</v>
      </c>
      <c r="V17">
        <f t="shared" si="10"/>
        <v>6390</v>
      </c>
      <c r="W17">
        <f t="shared" ref="W17:W26" si="11">M17-$R17</f>
        <v>6368</v>
      </c>
      <c r="X17">
        <f t="shared" ref="X17:X26" si="12">N17-$R17</f>
        <v>-3055</v>
      </c>
      <c r="Y17">
        <f t="shared" ref="Y17:Y26" si="13">O17-$R17</f>
        <v>0</v>
      </c>
      <c r="Z17">
        <f t="shared" ref="Z17:Z26" si="14">P17-$R17</f>
        <v>-636</v>
      </c>
      <c r="AA17">
        <f t="shared" ref="AA17:AA26" si="15">Q17-$R17</f>
        <v>7735</v>
      </c>
    </row>
    <row r="18" spans="2:27">
      <c r="B18" t="s">
        <v>9</v>
      </c>
      <c r="C18">
        <v>52000</v>
      </c>
      <c r="D18">
        <v>57100</v>
      </c>
      <c r="E18">
        <v>57262</v>
      </c>
      <c r="F18">
        <v>51413</v>
      </c>
      <c r="G18">
        <v>55837</v>
      </c>
      <c r="H18">
        <v>52175</v>
      </c>
      <c r="I18">
        <v>52538</v>
      </c>
      <c r="K18">
        <f>SUM(C$17:C18)</f>
        <v>115800</v>
      </c>
      <c r="L18">
        <f>SUM(D$17:D18)</f>
        <v>123900</v>
      </c>
      <c r="M18">
        <f>SUM(E$17:E18)</f>
        <v>124040</v>
      </c>
      <c r="N18">
        <f>SUM(F$17:F18)</f>
        <v>108768</v>
      </c>
      <c r="O18">
        <f>SUM(G$17:G18)</f>
        <v>116247</v>
      </c>
      <c r="P18">
        <f>SUM(H$17:H18)</f>
        <v>111949</v>
      </c>
      <c r="Q18">
        <f>SUM(I$17:I18)</f>
        <v>120683</v>
      </c>
      <c r="R18">
        <f t="shared" ref="R18:R28" si="16">MEDIAN(M18:Q18)</f>
        <v>116247</v>
      </c>
      <c r="T18" t="s">
        <v>9</v>
      </c>
      <c r="U18">
        <f t="shared" si="10"/>
        <v>-447</v>
      </c>
      <c r="V18">
        <f t="shared" si="10"/>
        <v>7653</v>
      </c>
      <c r="W18">
        <f t="shared" si="11"/>
        <v>7793</v>
      </c>
      <c r="X18">
        <f t="shared" si="12"/>
        <v>-7479</v>
      </c>
      <c r="Y18">
        <f t="shared" si="13"/>
        <v>0</v>
      </c>
      <c r="Z18">
        <f t="shared" si="14"/>
        <v>-4298</v>
      </c>
      <c r="AA18">
        <f t="shared" si="15"/>
        <v>4436</v>
      </c>
    </row>
    <row r="19" spans="2:27">
      <c r="B19" t="s">
        <v>10</v>
      </c>
      <c r="C19">
        <v>55200</v>
      </c>
      <c r="D19">
        <v>57300</v>
      </c>
      <c r="E19">
        <v>58660</v>
      </c>
      <c r="F19">
        <v>63128</v>
      </c>
      <c r="G19">
        <v>53630</v>
      </c>
      <c r="H19">
        <v>60391</v>
      </c>
      <c r="I19">
        <v>50251</v>
      </c>
      <c r="K19">
        <f>SUM(C$17:C19)</f>
        <v>171000</v>
      </c>
      <c r="L19">
        <f>SUM(D$17:D19)</f>
        <v>181200</v>
      </c>
      <c r="M19">
        <f>SUM(E$17:E19)</f>
        <v>182700</v>
      </c>
      <c r="N19">
        <f>SUM(F$17:F19)</f>
        <v>171896</v>
      </c>
      <c r="O19">
        <f>SUM(G$17:G19)</f>
        <v>169877</v>
      </c>
      <c r="P19">
        <f>SUM(H$17:H19)</f>
        <v>172340</v>
      </c>
      <c r="Q19">
        <f>SUM(I$17:I19)</f>
        <v>170934</v>
      </c>
      <c r="R19">
        <f t="shared" si="16"/>
        <v>171896</v>
      </c>
      <c r="T19" t="s">
        <v>10</v>
      </c>
      <c r="U19">
        <f t="shared" si="10"/>
        <v>-896</v>
      </c>
      <c r="V19">
        <f t="shared" si="10"/>
        <v>9304</v>
      </c>
      <c r="W19">
        <f t="shared" si="11"/>
        <v>10804</v>
      </c>
      <c r="X19">
        <f t="shared" si="12"/>
        <v>0</v>
      </c>
      <c r="Y19">
        <f t="shared" si="13"/>
        <v>-2019</v>
      </c>
      <c r="Z19">
        <f t="shared" si="14"/>
        <v>444</v>
      </c>
      <c r="AA19">
        <f t="shared" si="15"/>
        <v>-962</v>
      </c>
    </row>
    <row r="20" spans="2:27">
      <c r="B20" t="s">
        <v>11</v>
      </c>
      <c r="C20">
        <v>51400</v>
      </c>
      <c r="D20">
        <v>56200</v>
      </c>
      <c r="E20">
        <v>57387</v>
      </c>
      <c r="F20">
        <v>66948</v>
      </c>
      <c r="G20">
        <v>49160</v>
      </c>
      <c r="H20">
        <v>50416</v>
      </c>
      <c r="I20">
        <v>47025</v>
      </c>
      <c r="K20">
        <f>SUM(C$17:C20)</f>
        <v>222400</v>
      </c>
      <c r="L20">
        <f>SUM(D$17:D20)</f>
        <v>237400</v>
      </c>
      <c r="M20">
        <f>SUM(E$17:E20)</f>
        <v>240087</v>
      </c>
      <c r="N20">
        <f>SUM(F$17:F20)</f>
        <v>238844</v>
      </c>
      <c r="O20">
        <f>SUM(G$17:G20)</f>
        <v>219037</v>
      </c>
      <c r="P20">
        <f>SUM(H$17:H20)</f>
        <v>222756</v>
      </c>
      <c r="Q20">
        <f>SUM(I$17:I20)</f>
        <v>217959</v>
      </c>
      <c r="R20">
        <f t="shared" si="16"/>
        <v>222756</v>
      </c>
      <c r="T20" t="s">
        <v>11</v>
      </c>
      <c r="U20">
        <f t="shared" si="10"/>
        <v>-356</v>
      </c>
      <c r="V20">
        <f t="shared" si="10"/>
        <v>14644</v>
      </c>
      <c r="W20">
        <f t="shared" si="11"/>
        <v>17331</v>
      </c>
      <c r="X20">
        <f t="shared" si="12"/>
        <v>16088</v>
      </c>
      <c r="Y20">
        <f t="shared" si="13"/>
        <v>-3719</v>
      </c>
      <c r="Z20">
        <f t="shared" si="14"/>
        <v>0</v>
      </c>
      <c r="AA20">
        <f t="shared" si="15"/>
        <v>-4797</v>
      </c>
    </row>
    <row r="21" spans="2:27">
      <c r="B21" t="s">
        <v>12</v>
      </c>
      <c r="C21">
        <v>50800</v>
      </c>
      <c r="D21">
        <v>51300</v>
      </c>
      <c r="E21">
        <v>52604</v>
      </c>
      <c r="F21">
        <v>49140</v>
      </c>
      <c r="G21">
        <v>49100</v>
      </c>
      <c r="H21">
        <v>47841</v>
      </c>
      <c r="I21">
        <v>48389</v>
      </c>
      <c r="K21">
        <f>SUM(C$17:C21)</f>
        <v>273200</v>
      </c>
      <c r="L21">
        <f>SUM(D$17:D21)</f>
        <v>288700</v>
      </c>
      <c r="M21">
        <f>SUM(E$17:E21)</f>
        <v>292691</v>
      </c>
      <c r="N21">
        <f>SUM(F$17:F21)</f>
        <v>287984</v>
      </c>
      <c r="O21">
        <f>SUM(G$17:G21)</f>
        <v>268137</v>
      </c>
      <c r="P21">
        <f>SUM(H$17:H21)</f>
        <v>270597</v>
      </c>
      <c r="Q21">
        <f>SUM(I$17:I21)</f>
        <v>266348</v>
      </c>
      <c r="R21">
        <f t="shared" si="16"/>
        <v>270597</v>
      </c>
      <c r="T21" t="s">
        <v>12</v>
      </c>
      <c r="U21">
        <f t="shared" si="10"/>
        <v>2603</v>
      </c>
      <c r="V21">
        <f t="shared" si="10"/>
        <v>18103</v>
      </c>
      <c r="W21">
        <f t="shared" si="11"/>
        <v>22094</v>
      </c>
      <c r="X21">
        <f t="shared" si="12"/>
        <v>17387</v>
      </c>
      <c r="Y21">
        <f t="shared" si="13"/>
        <v>-2460</v>
      </c>
      <c r="Z21">
        <f t="shared" si="14"/>
        <v>0</v>
      </c>
      <c r="AA21">
        <f t="shared" si="15"/>
        <v>-4249</v>
      </c>
    </row>
    <row r="22" spans="2:27">
      <c r="B22" t="s">
        <v>13</v>
      </c>
      <c r="C22">
        <v>47400</v>
      </c>
      <c r="D22">
        <v>48400</v>
      </c>
      <c r="E22">
        <v>46221</v>
      </c>
      <c r="F22">
        <v>46295</v>
      </c>
      <c r="G22">
        <v>46468</v>
      </c>
      <c r="H22">
        <v>45027</v>
      </c>
      <c r="I22">
        <v>44393</v>
      </c>
      <c r="K22">
        <f>SUM(C$17:C22)</f>
        <v>320600</v>
      </c>
      <c r="L22">
        <f>SUM(D$17:D22)</f>
        <v>337100</v>
      </c>
      <c r="M22">
        <f>SUM(E$17:E22)</f>
        <v>338912</v>
      </c>
      <c r="N22">
        <f>SUM(F$17:F22)</f>
        <v>334279</v>
      </c>
      <c r="O22">
        <f>SUM(G$17:G22)</f>
        <v>314605</v>
      </c>
      <c r="P22">
        <f>SUM(H$17:H22)</f>
        <v>315624</v>
      </c>
      <c r="Q22">
        <f>SUM(I$17:I22)</f>
        <v>310741</v>
      </c>
      <c r="R22">
        <f t="shared" si="16"/>
        <v>315624</v>
      </c>
      <c r="T22" t="s">
        <v>13</v>
      </c>
      <c r="U22">
        <f t="shared" si="10"/>
        <v>4976</v>
      </c>
      <c r="V22">
        <f t="shared" si="10"/>
        <v>21476</v>
      </c>
      <c r="W22">
        <f t="shared" si="11"/>
        <v>23288</v>
      </c>
      <c r="X22">
        <f t="shared" si="12"/>
        <v>18655</v>
      </c>
      <c r="Y22">
        <f t="shared" si="13"/>
        <v>-1019</v>
      </c>
      <c r="Z22">
        <f t="shared" si="14"/>
        <v>0</v>
      </c>
      <c r="AA22">
        <f t="shared" si="15"/>
        <v>-4883</v>
      </c>
    </row>
    <row r="23" spans="2:27">
      <c r="B23" t="s">
        <v>14</v>
      </c>
      <c r="D23">
        <v>54700</v>
      </c>
      <c r="E23">
        <v>48754</v>
      </c>
      <c r="F23">
        <v>47220</v>
      </c>
      <c r="G23">
        <v>48128</v>
      </c>
      <c r="H23">
        <v>48331</v>
      </c>
      <c r="I23">
        <v>46349</v>
      </c>
      <c r="L23">
        <f>SUM(D$17:D23)</f>
        <v>391800</v>
      </c>
      <c r="M23">
        <f>SUM(E$17:E23)</f>
        <v>387666</v>
      </c>
      <c r="N23">
        <f>SUM(F$17:F23)</f>
        <v>381499</v>
      </c>
      <c r="O23">
        <f>SUM(G$17:G23)</f>
        <v>362733</v>
      </c>
      <c r="P23">
        <f>SUM(H$17:H23)</f>
        <v>363955</v>
      </c>
      <c r="Q23">
        <f>SUM(I$17:I23)</f>
        <v>357090</v>
      </c>
      <c r="R23">
        <f t="shared" si="16"/>
        <v>363955</v>
      </c>
      <c r="T23" t="s">
        <v>14</v>
      </c>
      <c r="V23">
        <f t="shared" si="10"/>
        <v>27845</v>
      </c>
      <c r="W23">
        <f t="shared" si="11"/>
        <v>23711</v>
      </c>
      <c r="X23">
        <f t="shared" si="12"/>
        <v>17544</v>
      </c>
      <c r="Y23">
        <f t="shared" si="13"/>
        <v>-1222</v>
      </c>
      <c r="Z23">
        <f t="shared" si="14"/>
        <v>0</v>
      </c>
      <c r="AA23">
        <f t="shared" si="15"/>
        <v>-6865</v>
      </c>
    </row>
    <row r="24" spans="2:27">
      <c r="B24" t="s">
        <v>15</v>
      </c>
      <c r="D24">
        <v>52800</v>
      </c>
      <c r="E24">
        <v>51649</v>
      </c>
      <c r="F24">
        <v>49317</v>
      </c>
      <c r="G24">
        <v>47056</v>
      </c>
      <c r="H24">
        <v>47176</v>
      </c>
      <c r="I24">
        <v>46640</v>
      </c>
      <c r="L24">
        <f>SUM(D$17:D24)</f>
        <v>444600</v>
      </c>
      <c r="M24">
        <f>SUM(E$17:E24)</f>
        <v>439315</v>
      </c>
      <c r="N24">
        <f>SUM(F$17:F24)</f>
        <v>430816</v>
      </c>
      <c r="O24">
        <f>SUM(G$17:G24)</f>
        <v>409789</v>
      </c>
      <c r="P24">
        <f>SUM(H$17:H24)</f>
        <v>411131</v>
      </c>
      <c r="Q24">
        <f>SUM(I$17:I24)</f>
        <v>403730</v>
      </c>
      <c r="R24">
        <f t="shared" si="16"/>
        <v>411131</v>
      </c>
      <c r="T24" t="s">
        <v>15</v>
      </c>
      <c r="V24">
        <f t="shared" si="10"/>
        <v>33469</v>
      </c>
      <c r="W24">
        <f t="shared" si="11"/>
        <v>28184</v>
      </c>
      <c r="X24">
        <f t="shared" si="12"/>
        <v>19685</v>
      </c>
      <c r="Y24">
        <f t="shared" si="13"/>
        <v>-1342</v>
      </c>
      <c r="Z24">
        <f t="shared" si="14"/>
        <v>0</v>
      </c>
      <c r="AA24">
        <f t="shared" si="15"/>
        <v>-7401</v>
      </c>
    </row>
    <row r="25" spans="2:27">
      <c r="B25" t="s">
        <v>16</v>
      </c>
      <c r="D25">
        <v>49600</v>
      </c>
      <c r="E25">
        <v>50068</v>
      </c>
      <c r="F25">
        <v>49377</v>
      </c>
      <c r="G25">
        <v>46181</v>
      </c>
      <c r="H25">
        <v>45803</v>
      </c>
      <c r="I25">
        <v>46144</v>
      </c>
      <c r="L25">
        <f>SUM(D$17:D25)</f>
        <v>494200</v>
      </c>
      <c r="M25">
        <f>SUM(E$17:E25)</f>
        <v>489383</v>
      </c>
      <c r="N25">
        <f>SUM(F$17:F25)</f>
        <v>480193</v>
      </c>
      <c r="O25">
        <f>SUM(G$17:G25)</f>
        <v>455970</v>
      </c>
      <c r="P25">
        <f>SUM(H$17:H25)</f>
        <v>456934</v>
      </c>
      <c r="Q25">
        <f>SUM(I$17:I25)</f>
        <v>449874</v>
      </c>
      <c r="R25">
        <f t="shared" si="16"/>
        <v>456934</v>
      </c>
      <c r="T25" t="s">
        <v>16</v>
      </c>
      <c r="V25">
        <f t="shared" si="10"/>
        <v>37266</v>
      </c>
      <c r="W25">
        <f t="shared" si="11"/>
        <v>32449</v>
      </c>
      <c r="X25">
        <f t="shared" si="12"/>
        <v>23259</v>
      </c>
      <c r="Y25">
        <f t="shared" si="13"/>
        <v>-964</v>
      </c>
      <c r="Z25">
        <f t="shared" si="14"/>
        <v>0</v>
      </c>
      <c r="AA25">
        <f t="shared" si="15"/>
        <v>-7060</v>
      </c>
    </row>
    <row r="26" spans="2:27">
      <c r="B26" t="s">
        <v>17</v>
      </c>
      <c r="D26">
        <v>55800</v>
      </c>
      <c r="E26">
        <v>54057</v>
      </c>
      <c r="F26">
        <v>58197</v>
      </c>
      <c r="G26">
        <v>50410</v>
      </c>
      <c r="H26">
        <v>49993</v>
      </c>
      <c r="I26">
        <v>49452</v>
      </c>
      <c r="L26">
        <f>SUM(D$17:D26)</f>
        <v>550000</v>
      </c>
      <c r="M26">
        <f>SUM(E$17:E26)</f>
        <v>543440</v>
      </c>
      <c r="N26">
        <f>SUM(F$17:F26)</f>
        <v>538390</v>
      </c>
      <c r="O26">
        <f>SUM(G$17:G26)</f>
        <v>506380</v>
      </c>
      <c r="P26">
        <f>SUM(H$17:H26)</f>
        <v>506927</v>
      </c>
      <c r="Q26">
        <f>SUM(I$17:I26)</f>
        <v>499326</v>
      </c>
      <c r="R26">
        <f t="shared" si="16"/>
        <v>506927</v>
      </c>
      <c r="T26" t="s">
        <v>17</v>
      </c>
      <c r="V26">
        <f t="shared" si="10"/>
        <v>43073</v>
      </c>
      <c r="W26">
        <f t="shared" si="11"/>
        <v>36513</v>
      </c>
      <c r="X26">
        <f t="shared" si="12"/>
        <v>31463</v>
      </c>
      <c r="Y26">
        <f t="shared" si="13"/>
        <v>-547</v>
      </c>
      <c r="Z26">
        <f t="shared" si="14"/>
        <v>0</v>
      </c>
      <c r="AA26">
        <f t="shared" si="15"/>
        <v>-7601</v>
      </c>
    </row>
    <row r="27" spans="2:27">
      <c r="B27" t="s">
        <v>18</v>
      </c>
      <c r="D27">
        <v>54700</v>
      </c>
      <c r="E27">
        <v>53914</v>
      </c>
      <c r="F27">
        <v>66237</v>
      </c>
      <c r="G27">
        <v>51905</v>
      </c>
      <c r="H27">
        <v>49736</v>
      </c>
      <c r="I27">
        <v>50011</v>
      </c>
      <c r="L27">
        <f>SUM(D$17:D27)</f>
        <v>604700</v>
      </c>
      <c r="M27">
        <f>SUM(E$17:E27)</f>
        <v>597354</v>
      </c>
      <c r="N27">
        <f>SUM(F$17:F27)</f>
        <v>604627</v>
      </c>
      <c r="O27">
        <f>SUM(G$17:G27)</f>
        <v>558285</v>
      </c>
      <c r="P27">
        <f>SUM(H$17:H27)</f>
        <v>556663</v>
      </c>
      <c r="Q27">
        <f>SUM(I$17:I27)</f>
        <v>549337</v>
      </c>
      <c r="R27">
        <f t="shared" si="16"/>
        <v>558285</v>
      </c>
      <c r="T27" t="s">
        <v>18</v>
      </c>
      <c r="V27">
        <f t="shared" si="10"/>
        <v>46415</v>
      </c>
      <c r="W27">
        <f t="shared" ref="W27:AA28" si="17">M27-$R27</f>
        <v>39069</v>
      </c>
      <c r="X27">
        <f t="shared" si="17"/>
        <v>46342</v>
      </c>
      <c r="Y27">
        <f t="shared" si="17"/>
        <v>0</v>
      </c>
      <c r="Z27">
        <f t="shared" si="17"/>
        <v>-1622</v>
      </c>
      <c r="AA27">
        <f t="shared" si="17"/>
        <v>-8948</v>
      </c>
    </row>
    <row r="28" spans="2:27">
      <c r="B28" t="s">
        <v>19</v>
      </c>
      <c r="D28">
        <v>70600</v>
      </c>
      <c r="E28">
        <v>64231</v>
      </c>
      <c r="F28">
        <v>64295</v>
      </c>
      <c r="G28">
        <v>54958</v>
      </c>
      <c r="H28">
        <v>52985</v>
      </c>
      <c r="I28">
        <v>56937</v>
      </c>
      <c r="L28">
        <f>SUM(D$17:D28)</f>
        <v>675300</v>
      </c>
      <c r="M28">
        <f>SUM(E$17:E28)</f>
        <v>661585</v>
      </c>
      <c r="N28">
        <f>SUM(F$17:F28)</f>
        <v>668922</v>
      </c>
      <c r="O28">
        <f>SUM(G$17:G28)</f>
        <v>613243</v>
      </c>
      <c r="P28">
        <f>SUM(H$17:H28)</f>
        <v>609648</v>
      </c>
      <c r="Q28">
        <f>SUM(I$17:I28)</f>
        <v>606274</v>
      </c>
      <c r="R28">
        <f t="shared" si="16"/>
        <v>613243</v>
      </c>
      <c r="T28" t="s">
        <v>19</v>
      </c>
      <c r="V28">
        <f t="shared" si="10"/>
        <v>62057</v>
      </c>
      <c r="W28">
        <f t="shared" si="17"/>
        <v>48342</v>
      </c>
      <c r="X28">
        <f t="shared" si="17"/>
        <v>55679</v>
      </c>
      <c r="Y28">
        <f t="shared" si="17"/>
        <v>0</v>
      </c>
      <c r="Z28">
        <f t="shared" si="17"/>
        <v>-3595</v>
      </c>
      <c r="AA28">
        <f t="shared" si="17"/>
        <v>-6969</v>
      </c>
    </row>
    <row r="31" spans="2:27">
      <c r="B31" s="3" t="s">
        <v>35</v>
      </c>
    </row>
    <row r="32" spans="2:27">
      <c r="B32" s="3" t="s">
        <v>36</v>
      </c>
    </row>
  </sheetData>
  <hyperlinks>
    <hyperlink ref="A1" location="home!A1" display="home" xr:uid="{C9B71FBB-9B7C-4E40-9E85-F831BCD4B41F}"/>
    <hyperlink ref="B31" r:id="rId1" xr:uid="{492D6D57-332B-49E3-9F75-DF0545A97E11}"/>
    <hyperlink ref="B32" r:id="rId2" xr:uid="{DDF29151-3D10-4FE9-90B5-52503B5EE412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30992-0606-42AD-B539-3E88B4DC0F14}">
  <dimension ref="A1:AD31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6343</v>
      </c>
      <c r="D2">
        <v>6933</v>
      </c>
      <c r="E2">
        <v>7439</v>
      </c>
      <c r="F2">
        <v>7108</v>
      </c>
      <c r="G2">
        <v>7246</v>
      </c>
      <c r="H2">
        <v>7254</v>
      </c>
      <c r="I2">
        <v>7078</v>
      </c>
      <c r="K2">
        <f>SUM(C$2:C2)</f>
        <v>6343</v>
      </c>
      <c r="L2">
        <f>SUM(D$2:D2)</f>
        <v>6933</v>
      </c>
      <c r="M2">
        <f>SUM(E$2:E2)</f>
        <v>7439</v>
      </c>
      <c r="N2">
        <f>SUM(F$2:F2)</f>
        <v>7108</v>
      </c>
      <c r="O2">
        <f>SUM(G$2:G2)</f>
        <v>7246</v>
      </c>
      <c r="P2">
        <f>SUM(H$2:H2)</f>
        <v>7254</v>
      </c>
      <c r="Q2">
        <f>SUM(I$2:I2)</f>
        <v>7078</v>
      </c>
      <c r="R2">
        <f>MEDIAN(M2:Q2)</f>
        <v>7246</v>
      </c>
      <c r="T2" t="s">
        <v>8</v>
      </c>
      <c r="U2">
        <f t="shared" ref="U2:V13" si="0">K2-$R2</f>
        <v>-903</v>
      </c>
      <c r="V2">
        <f t="shared" si="0"/>
        <v>-313</v>
      </c>
      <c r="W2">
        <f t="shared" ref="W2:W10" si="1">M2-$R2</f>
        <v>193</v>
      </c>
      <c r="X2">
        <f t="shared" ref="X2:X10" si="2">N2-$R2</f>
        <v>-138</v>
      </c>
      <c r="Y2">
        <f t="shared" ref="Y2:Y10" si="3">O2-$R2</f>
        <v>0</v>
      </c>
      <c r="Z2">
        <f t="shared" ref="Z2:Z10" si="4">P2-$R2</f>
        <v>8</v>
      </c>
      <c r="AA2">
        <f t="shared" ref="AA2:AA10" si="5">Q2-$R2</f>
        <v>-168</v>
      </c>
      <c r="AC2">
        <f>MEDIAN($E2:$I2)</f>
        <v>7246</v>
      </c>
      <c r="AD2">
        <f>MEDIAN(F2:I2)</f>
        <v>7177</v>
      </c>
    </row>
    <row r="3" spans="1:30">
      <c r="B3" t="s">
        <v>9</v>
      </c>
      <c r="C3">
        <v>5876</v>
      </c>
      <c r="D3">
        <v>6072</v>
      </c>
      <c r="E3">
        <v>6876</v>
      </c>
      <c r="F3">
        <v>6738</v>
      </c>
      <c r="G3">
        <v>6398</v>
      </c>
      <c r="H3">
        <v>6512</v>
      </c>
      <c r="I3">
        <v>6610</v>
      </c>
      <c r="K3">
        <f>SUM(C$2:C3)</f>
        <v>12219</v>
      </c>
      <c r="L3">
        <f>SUM(D$2:D3)</f>
        <v>13005</v>
      </c>
      <c r="M3">
        <f>SUM(E$2:E3)</f>
        <v>14315</v>
      </c>
      <c r="N3">
        <f>SUM(F$2:F3)</f>
        <v>13846</v>
      </c>
      <c r="O3">
        <f>SUM(G$2:G3)</f>
        <v>13644</v>
      </c>
      <c r="P3">
        <f>SUM(H$2:H3)</f>
        <v>13766</v>
      </c>
      <c r="Q3">
        <f>SUM(I$2:I3)</f>
        <v>13688</v>
      </c>
      <c r="R3">
        <f t="shared" ref="R3:R13" si="6">MEDIAN(M3:Q3)</f>
        <v>13766</v>
      </c>
      <c r="T3" t="s">
        <v>9</v>
      </c>
      <c r="U3">
        <f t="shared" si="0"/>
        <v>-1547</v>
      </c>
      <c r="V3">
        <f t="shared" si="0"/>
        <v>-761</v>
      </c>
      <c r="W3">
        <f t="shared" si="1"/>
        <v>549</v>
      </c>
      <c r="X3">
        <f t="shared" si="2"/>
        <v>80</v>
      </c>
      <c r="Y3">
        <f t="shared" si="3"/>
        <v>-122</v>
      </c>
      <c r="Z3">
        <f t="shared" si="4"/>
        <v>0</v>
      </c>
      <c r="AA3">
        <f t="shared" si="5"/>
        <v>-78</v>
      </c>
      <c r="AC3">
        <f t="shared" ref="AC3:AC13" si="7">MEDIAN($E3:$I3)</f>
        <v>6610</v>
      </c>
      <c r="AD3">
        <f t="shared" ref="AD3:AD13" si="8">MEDIAN(F3:I3)</f>
        <v>6561</v>
      </c>
    </row>
    <row r="4" spans="1:30">
      <c r="B4" t="s">
        <v>10</v>
      </c>
      <c r="C4">
        <v>6476</v>
      </c>
      <c r="D4">
        <v>6679</v>
      </c>
      <c r="E4">
        <v>7536</v>
      </c>
      <c r="F4">
        <v>7071</v>
      </c>
      <c r="G4">
        <v>7031</v>
      </c>
      <c r="H4">
        <v>7169</v>
      </c>
      <c r="I4">
        <v>7184</v>
      </c>
      <c r="K4">
        <f>SUM(C$2:C4)</f>
        <v>18695</v>
      </c>
      <c r="L4">
        <f>SUM(D$2:D4)</f>
        <v>19684</v>
      </c>
      <c r="M4">
        <f>SUM(E$2:E4)</f>
        <v>21851</v>
      </c>
      <c r="N4">
        <f>SUM(F$2:F4)</f>
        <v>20917</v>
      </c>
      <c r="O4">
        <f>SUM(G$2:G4)</f>
        <v>20675</v>
      </c>
      <c r="P4">
        <f>SUM(H$2:H4)</f>
        <v>20935</v>
      </c>
      <c r="Q4">
        <f>SUM(I$2:I4)</f>
        <v>20872</v>
      </c>
      <c r="R4">
        <f t="shared" si="6"/>
        <v>20917</v>
      </c>
      <c r="T4" t="s">
        <v>10</v>
      </c>
      <c r="U4">
        <f t="shared" si="0"/>
        <v>-2222</v>
      </c>
      <c r="V4">
        <f t="shared" si="0"/>
        <v>-1233</v>
      </c>
      <c r="W4">
        <f t="shared" si="1"/>
        <v>934</v>
      </c>
      <c r="X4">
        <f t="shared" si="2"/>
        <v>0</v>
      </c>
      <c r="Y4">
        <f t="shared" si="3"/>
        <v>-242</v>
      </c>
      <c r="Z4">
        <f t="shared" si="4"/>
        <v>18</v>
      </c>
      <c r="AA4">
        <f t="shared" si="5"/>
        <v>-45</v>
      </c>
      <c r="AC4">
        <f t="shared" si="7"/>
        <v>7169</v>
      </c>
      <c r="AD4">
        <f t="shared" si="8"/>
        <v>7120</v>
      </c>
    </row>
    <row r="5" spans="1:30">
      <c r="B5" t="s">
        <v>11</v>
      </c>
      <c r="C5">
        <v>6194</v>
      </c>
      <c r="D5">
        <v>6738</v>
      </c>
      <c r="E5">
        <v>7269</v>
      </c>
      <c r="F5">
        <v>7060</v>
      </c>
      <c r="G5">
        <v>7124</v>
      </c>
      <c r="H5">
        <v>7014</v>
      </c>
      <c r="I5">
        <v>7059</v>
      </c>
      <c r="K5">
        <f>SUM(C$2:C5)</f>
        <v>24889</v>
      </c>
      <c r="L5">
        <f>SUM(D$2:D5)</f>
        <v>26422</v>
      </c>
      <c r="M5">
        <f>SUM(E$2:E5)</f>
        <v>29120</v>
      </c>
      <c r="N5">
        <f>SUM(F$2:F5)</f>
        <v>27977</v>
      </c>
      <c r="O5">
        <f>SUM(G$2:G5)</f>
        <v>27799</v>
      </c>
      <c r="P5">
        <f>SUM(H$2:H5)</f>
        <v>27949</v>
      </c>
      <c r="Q5">
        <f>SUM(I$2:I5)</f>
        <v>27931</v>
      </c>
      <c r="R5">
        <f t="shared" si="6"/>
        <v>27949</v>
      </c>
      <c r="T5" t="s">
        <v>11</v>
      </c>
      <c r="U5">
        <f t="shared" si="0"/>
        <v>-3060</v>
      </c>
      <c r="V5">
        <f t="shared" si="0"/>
        <v>-1527</v>
      </c>
      <c r="W5">
        <f t="shared" si="1"/>
        <v>1171</v>
      </c>
      <c r="X5">
        <f t="shared" si="2"/>
        <v>28</v>
      </c>
      <c r="Y5">
        <f t="shared" si="3"/>
        <v>-150</v>
      </c>
      <c r="Z5">
        <f t="shared" si="4"/>
        <v>0</v>
      </c>
      <c r="AA5">
        <f t="shared" si="5"/>
        <v>-18</v>
      </c>
      <c r="AC5">
        <f t="shared" si="7"/>
        <v>7060</v>
      </c>
      <c r="AD5">
        <f t="shared" si="8"/>
        <v>7059.5</v>
      </c>
    </row>
    <row r="6" spans="1:30">
      <c r="B6" t="s">
        <v>12</v>
      </c>
      <c r="C6">
        <v>6746</v>
      </c>
      <c r="D6">
        <v>7064</v>
      </c>
      <c r="E6">
        <v>7449</v>
      </c>
      <c r="F6">
        <v>7369</v>
      </c>
      <c r="G6">
        <v>7439</v>
      </c>
      <c r="H6">
        <v>7494</v>
      </c>
      <c r="I6">
        <v>7604</v>
      </c>
      <c r="K6">
        <f>SUM(C$2:C6)</f>
        <v>31635</v>
      </c>
      <c r="L6">
        <f>SUM(D$2:D6)</f>
        <v>33486</v>
      </c>
      <c r="M6">
        <f>SUM(E$2:E6)</f>
        <v>36569</v>
      </c>
      <c r="N6">
        <f>SUM(F$2:F6)</f>
        <v>35346</v>
      </c>
      <c r="O6">
        <f>SUM(G$2:G6)</f>
        <v>35238</v>
      </c>
      <c r="P6">
        <f>SUM(H$2:H6)</f>
        <v>35443</v>
      </c>
      <c r="Q6">
        <f>SUM(I$2:I6)</f>
        <v>35535</v>
      </c>
      <c r="R6">
        <f t="shared" si="6"/>
        <v>35443</v>
      </c>
      <c r="T6" t="s">
        <v>12</v>
      </c>
      <c r="U6">
        <f t="shared" si="0"/>
        <v>-3808</v>
      </c>
      <c r="V6">
        <f t="shared" si="0"/>
        <v>-1957</v>
      </c>
      <c r="W6">
        <f t="shared" si="1"/>
        <v>1126</v>
      </c>
      <c r="X6">
        <f t="shared" si="2"/>
        <v>-97</v>
      </c>
      <c r="Y6">
        <f t="shared" si="3"/>
        <v>-205</v>
      </c>
      <c r="Z6">
        <f t="shared" si="4"/>
        <v>0</v>
      </c>
      <c r="AA6">
        <f t="shared" si="5"/>
        <v>92</v>
      </c>
      <c r="AC6">
        <f t="shared" si="7"/>
        <v>7449</v>
      </c>
      <c r="AD6">
        <f t="shared" si="8"/>
        <v>7466.5</v>
      </c>
    </row>
    <row r="7" spans="1:30">
      <c r="B7" t="s">
        <v>13</v>
      </c>
      <c r="C7">
        <v>6509</v>
      </c>
      <c r="D7">
        <v>7145</v>
      </c>
      <c r="E7">
        <v>7428</v>
      </c>
      <c r="F7">
        <v>7324</v>
      </c>
      <c r="G7">
        <v>7332</v>
      </c>
      <c r="H7">
        <v>7521</v>
      </c>
      <c r="I7">
        <v>7369</v>
      </c>
      <c r="K7">
        <f>SUM(C$2:C7)</f>
        <v>38144</v>
      </c>
      <c r="L7">
        <f>SUM(D$2:D7)</f>
        <v>40631</v>
      </c>
      <c r="M7">
        <f>SUM(E$2:E7)</f>
        <v>43997</v>
      </c>
      <c r="N7">
        <f>SUM(F$2:F7)</f>
        <v>42670</v>
      </c>
      <c r="O7">
        <f>SUM(G$2:G7)</f>
        <v>42570</v>
      </c>
      <c r="P7">
        <f>SUM(H$2:H7)</f>
        <v>42964</v>
      </c>
      <c r="Q7">
        <f>SUM(I$2:I7)</f>
        <v>42904</v>
      </c>
      <c r="R7">
        <f t="shared" si="6"/>
        <v>42904</v>
      </c>
      <c r="T7" t="s">
        <v>13</v>
      </c>
      <c r="U7">
        <f t="shared" si="0"/>
        <v>-4760</v>
      </c>
      <c r="V7">
        <f t="shared" si="0"/>
        <v>-2273</v>
      </c>
      <c r="W7">
        <f t="shared" si="1"/>
        <v>1093</v>
      </c>
      <c r="X7">
        <f t="shared" si="2"/>
        <v>-234</v>
      </c>
      <c r="Y7">
        <f t="shared" si="3"/>
        <v>-334</v>
      </c>
      <c r="Z7">
        <f t="shared" si="4"/>
        <v>60</v>
      </c>
      <c r="AA7">
        <f t="shared" si="5"/>
        <v>0</v>
      </c>
      <c r="AC7">
        <f t="shared" si="7"/>
        <v>7369</v>
      </c>
      <c r="AD7">
        <f t="shared" si="8"/>
        <v>7350.5</v>
      </c>
    </row>
    <row r="8" spans="1:30">
      <c r="B8" t="s">
        <v>14</v>
      </c>
      <c r="D8">
        <v>7428</v>
      </c>
      <c r="E8">
        <v>7957</v>
      </c>
      <c r="F8">
        <v>7810</v>
      </c>
      <c r="G8">
        <v>7902</v>
      </c>
      <c r="H8">
        <v>8071</v>
      </c>
      <c r="I8">
        <v>7802</v>
      </c>
      <c r="L8">
        <f>SUM(D$2:D8)</f>
        <v>48059</v>
      </c>
      <c r="M8">
        <f>SUM(E$2:E8)</f>
        <v>51954</v>
      </c>
      <c r="N8">
        <f>SUM(F$2:F8)</f>
        <v>50480</v>
      </c>
      <c r="O8">
        <f>SUM(G$2:G8)</f>
        <v>50472</v>
      </c>
      <c r="P8">
        <f>SUM(H$2:H8)</f>
        <v>51035</v>
      </c>
      <c r="Q8">
        <f>SUM(I$2:I8)</f>
        <v>50706</v>
      </c>
      <c r="R8">
        <f t="shared" si="6"/>
        <v>50706</v>
      </c>
      <c r="T8" t="s">
        <v>14</v>
      </c>
      <c r="V8">
        <f t="shared" si="0"/>
        <v>-2647</v>
      </c>
      <c r="W8">
        <f t="shared" si="1"/>
        <v>1248</v>
      </c>
      <c r="X8">
        <f t="shared" si="2"/>
        <v>-226</v>
      </c>
      <c r="Y8">
        <f t="shared" si="3"/>
        <v>-234</v>
      </c>
      <c r="Z8">
        <f t="shared" si="4"/>
        <v>329</v>
      </c>
      <c r="AA8">
        <f t="shared" si="5"/>
        <v>0</v>
      </c>
      <c r="AC8">
        <f t="shared" si="7"/>
        <v>7902</v>
      </c>
      <c r="AD8">
        <f t="shared" si="8"/>
        <v>7856</v>
      </c>
    </row>
    <row r="9" spans="1:30">
      <c r="B9" t="s">
        <v>15</v>
      </c>
      <c r="D9">
        <v>7313</v>
      </c>
      <c r="E9">
        <v>7831</v>
      </c>
      <c r="F9">
        <v>7375</v>
      </c>
      <c r="G9">
        <v>7485</v>
      </c>
      <c r="H9">
        <v>8054</v>
      </c>
      <c r="I9">
        <v>7659</v>
      </c>
      <c r="L9">
        <f>SUM(D$2:D9)</f>
        <v>55372</v>
      </c>
      <c r="M9">
        <f>SUM(E$2:E9)</f>
        <v>59785</v>
      </c>
      <c r="N9">
        <f>SUM(F$2:F9)</f>
        <v>57855</v>
      </c>
      <c r="O9">
        <f>SUM(G$2:G9)</f>
        <v>57957</v>
      </c>
      <c r="P9">
        <f>SUM(H$2:H9)</f>
        <v>59089</v>
      </c>
      <c r="Q9">
        <f>SUM(I$2:I9)</f>
        <v>58365</v>
      </c>
      <c r="R9">
        <f t="shared" si="6"/>
        <v>58365</v>
      </c>
      <c r="T9" t="s">
        <v>15</v>
      </c>
      <c r="V9">
        <f t="shared" si="0"/>
        <v>-2993</v>
      </c>
      <c r="W9">
        <f t="shared" si="1"/>
        <v>1420</v>
      </c>
      <c r="X9">
        <f t="shared" si="2"/>
        <v>-510</v>
      </c>
      <c r="Y9">
        <f t="shared" si="3"/>
        <v>-408</v>
      </c>
      <c r="Z9">
        <f t="shared" si="4"/>
        <v>724</v>
      </c>
      <c r="AA9">
        <f t="shared" si="5"/>
        <v>0</v>
      </c>
      <c r="AC9">
        <f t="shared" si="7"/>
        <v>7659</v>
      </c>
      <c r="AD9">
        <f t="shared" si="8"/>
        <v>7572</v>
      </c>
    </row>
    <row r="10" spans="1:30">
      <c r="B10" t="s">
        <v>16</v>
      </c>
      <c r="D10">
        <v>7115</v>
      </c>
      <c r="E10">
        <v>7874</v>
      </c>
      <c r="F10">
        <v>7440</v>
      </c>
      <c r="G10">
        <v>7418</v>
      </c>
      <c r="H10">
        <v>7644</v>
      </c>
      <c r="I10">
        <v>7508</v>
      </c>
      <c r="L10">
        <f>SUM(D$2:D10)</f>
        <v>62487</v>
      </c>
      <c r="M10">
        <f>SUM(E$2:E10)</f>
        <v>67659</v>
      </c>
      <c r="N10">
        <f>SUM(F$2:F10)</f>
        <v>65295</v>
      </c>
      <c r="O10">
        <f>SUM(G$2:G10)</f>
        <v>65375</v>
      </c>
      <c r="P10">
        <f>SUM(H$2:H10)</f>
        <v>66733</v>
      </c>
      <c r="Q10">
        <f>SUM(I$2:I10)</f>
        <v>65873</v>
      </c>
      <c r="R10">
        <f t="shared" si="6"/>
        <v>65873</v>
      </c>
      <c r="T10" t="s">
        <v>16</v>
      </c>
      <c r="V10">
        <f t="shared" si="0"/>
        <v>-3386</v>
      </c>
      <c r="W10">
        <f t="shared" si="1"/>
        <v>1786</v>
      </c>
      <c r="X10">
        <f t="shared" si="2"/>
        <v>-578</v>
      </c>
      <c r="Y10">
        <f t="shared" si="3"/>
        <v>-498</v>
      </c>
      <c r="Z10">
        <f t="shared" si="4"/>
        <v>860</v>
      </c>
      <c r="AA10">
        <f t="shared" si="5"/>
        <v>0</v>
      </c>
      <c r="AC10">
        <f t="shared" si="7"/>
        <v>7508</v>
      </c>
      <c r="AD10">
        <f t="shared" si="8"/>
        <v>7474</v>
      </c>
    </row>
    <row r="11" spans="1:30">
      <c r="B11" t="s">
        <v>17</v>
      </c>
      <c r="D11">
        <v>6909</v>
      </c>
      <c r="E11">
        <v>7842</v>
      </c>
      <c r="F11">
        <v>7250</v>
      </c>
      <c r="G11">
        <v>7168</v>
      </c>
      <c r="H11">
        <v>7365</v>
      </c>
      <c r="I11">
        <v>7447</v>
      </c>
      <c r="L11">
        <f>SUM(D$2:D11)</f>
        <v>69396</v>
      </c>
      <c r="M11">
        <f>SUM(E$2:E11)</f>
        <v>75501</v>
      </c>
      <c r="N11">
        <f>SUM(F$2:F11)</f>
        <v>72545</v>
      </c>
      <c r="O11">
        <f>SUM(G$2:G11)</f>
        <v>72543</v>
      </c>
      <c r="P11">
        <f>SUM(H$2:H11)</f>
        <v>74098</v>
      </c>
      <c r="Q11">
        <f>SUM(I$2:I11)</f>
        <v>73320</v>
      </c>
      <c r="R11">
        <f t="shared" si="6"/>
        <v>73320</v>
      </c>
      <c r="T11" t="s">
        <v>17</v>
      </c>
      <c r="V11">
        <f t="shared" si="0"/>
        <v>-3924</v>
      </c>
      <c r="W11">
        <f t="shared" ref="W11:AA13" si="9">M11-$R11</f>
        <v>2181</v>
      </c>
      <c r="X11">
        <f t="shared" si="9"/>
        <v>-775</v>
      </c>
      <c r="Y11">
        <f t="shared" si="9"/>
        <v>-777</v>
      </c>
      <c r="Z11">
        <f t="shared" si="9"/>
        <v>778</v>
      </c>
      <c r="AA11">
        <f t="shared" si="9"/>
        <v>0</v>
      </c>
      <c r="AC11">
        <f t="shared" si="7"/>
        <v>7365</v>
      </c>
      <c r="AD11">
        <f t="shared" si="8"/>
        <v>7307.5</v>
      </c>
    </row>
    <row r="12" spans="1:30">
      <c r="B12" t="s">
        <v>18</v>
      </c>
      <c r="D12">
        <v>6422</v>
      </c>
      <c r="E12">
        <v>7165</v>
      </c>
      <c r="F12">
        <v>6494</v>
      </c>
      <c r="G12">
        <v>6826</v>
      </c>
      <c r="H12">
        <v>6962</v>
      </c>
      <c r="I12">
        <v>7001</v>
      </c>
      <c r="L12">
        <f>SUM(D$2:D12)</f>
        <v>75818</v>
      </c>
      <c r="M12">
        <f>SUM(E$2:E12)</f>
        <v>82666</v>
      </c>
      <c r="N12">
        <f>SUM(F$2:F12)</f>
        <v>79039</v>
      </c>
      <c r="O12">
        <f>SUM(G$2:G12)</f>
        <v>79369</v>
      </c>
      <c r="P12">
        <f>SUM(H$2:H12)</f>
        <v>81060</v>
      </c>
      <c r="Q12">
        <f>SUM(I$2:I12)</f>
        <v>80321</v>
      </c>
      <c r="R12">
        <f t="shared" si="6"/>
        <v>80321</v>
      </c>
      <c r="T12" t="s">
        <v>18</v>
      </c>
      <c r="V12">
        <f t="shared" si="0"/>
        <v>-4503</v>
      </c>
      <c r="W12">
        <f t="shared" si="9"/>
        <v>2345</v>
      </c>
      <c r="X12">
        <f t="shared" si="9"/>
        <v>-1282</v>
      </c>
      <c r="Y12">
        <f t="shared" si="9"/>
        <v>-952</v>
      </c>
      <c r="Z12">
        <f t="shared" si="9"/>
        <v>739</v>
      </c>
      <c r="AA12">
        <f t="shared" si="9"/>
        <v>0</v>
      </c>
      <c r="AC12">
        <f t="shared" si="7"/>
        <v>6962</v>
      </c>
      <c r="AD12">
        <f t="shared" si="8"/>
        <v>6894</v>
      </c>
    </row>
    <row r="13" spans="1:30">
      <c r="B13" t="s">
        <v>19</v>
      </c>
      <c r="D13">
        <v>6553</v>
      </c>
      <c r="E13">
        <v>6978</v>
      </c>
      <c r="F13">
        <v>6875</v>
      </c>
      <c r="G13">
        <v>6803</v>
      </c>
      <c r="H13">
        <v>6791</v>
      </c>
      <c r="I13">
        <v>7060</v>
      </c>
      <c r="L13">
        <f>SUM(D$2:D13)</f>
        <v>82371</v>
      </c>
      <c r="M13">
        <f>SUM(E$2:E13)</f>
        <v>89644</v>
      </c>
      <c r="N13">
        <f>SUM(F$2:F13)</f>
        <v>85914</v>
      </c>
      <c r="O13">
        <f>SUM(G$2:G13)</f>
        <v>86172</v>
      </c>
      <c r="P13">
        <f>SUM(H$2:H13)</f>
        <v>87851</v>
      </c>
      <c r="Q13">
        <f>SUM(I$2:I13)</f>
        <v>87381</v>
      </c>
      <c r="R13">
        <f t="shared" si="6"/>
        <v>87381</v>
      </c>
      <c r="T13" t="s">
        <v>19</v>
      </c>
      <c r="V13">
        <f t="shared" si="0"/>
        <v>-5010</v>
      </c>
      <c r="W13">
        <f t="shared" si="9"/>
        <v>2263</v>
      </c>
      <c r="X13">
        <f t="shared" si="9"/>
        <v>-1467</v>
      </c>
      <c r="Y13">
        <f t="shared" si="9"/>
        <v>-1209</v>
      </c>
      <c r="Z13">
        <f t="shared" si="9"/>
        <v>470</v>
      </c>
      <c r="AA13">
        <f t="shared" si="9"/>
        <v>0</v>
      </c>
      <c r="AC13">
        <f t="shared" si="7"/>
        <v>6875</v>
      </c>
      <c r="AD13">
        <f t="shared" si="8"/>
        <v>6839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6822</v>
      </c>
      <c r="D17">
        <v>6689</v>
      </c>
      <c r="E17">
        <v>7888</v>
      </c>
      <c r="F17">
        <v>6163</v>
      </c>
      <c r="G17">
        <v>6118</v>
      </c>
      <c r="H17">
        <v>6619</v>
      </c>
      <c r="I17">
        <v>7545</v>
      </c>
      <c r="K17">
        <f>SUM(C$17:C17)</f>
        <v>6822</v>
      </c>
      <c r="L17">
        <f>SUM(D$17:D17)</f>
        <v>6689</v>
      </c>
      <c r="M17">
        <f>SUM(E$17:E17)</f>
        <v>7888</v>
      </c>
      <c r="N17">
        <f>SUM(F$17:F17)</f>
        <v>6163</v>
      </c>
      <c r="O17">
        <f>SUM(G$17:G17)</f>
        <v>6118</v>
      </c>
      <c r="P17">
        <f>SUM(H$17:H17)</f>
        <v>6619</v>
      </c>
      <c r="Q17">
        <f>SUM(I$17:I17)</f>
        <v>7545</v>
      </c>
      <c r="R17">
        <f t="shared" ref="R17:R28" si="10">MEDIAN(M17:Q17)</f>
        <v>6619</v>
      </c>
      <c r="T17" t="s">
        <v>8</v>
      </c>
      <c r="U17">
        <f t="shared" ref="U17:V28" si="11">K17-$R17</f>
        <v>203</v>
      </c>
      <c r="V17">
        <f t="shared" si="11"/>
        <v>70</v>
      </c>
      <c r="W17">
        <f t="shared" ref="W17:W25" si="12">M17-$R17</f>
        <v>1269</v>
      </c>
      <c r="X17">
        <f t="shared" ref="X17:X25" si="13">N17-$R17</f>
        <v>-456</v>
      </c>
      <c r="Y17">
        <f t="shared" ref="Y17:Y25" si="14">O17-$R17</f>
        <v>-501</v>
      </c>
      <c r="Z17">
        <f t="shared" ref="Z17:Z25" si="15">P17-$R17</f>
        <v>0</v>
      </c>
      <c r="AA17">
        <f t="shared" ref="AA17:AA25" si="16">Q17-$R17</f>
        <v>926</v>
      </c>
    </row>
    <row r="18" spans="2:27">
      <c r="B18" t="s">
        <v>9</v>
      </c>
      <c r="C18">
        <v>5549</v>
      </c>
      <c r="D18">
        <v>5974</v>
      </c>
      <c r="E18">
        <v>5463</v>
      </c>
      <c r="F18">
        <v>5696</v>
      </c>
      <c r="G18">
        <v>6066</v>
      </c>
      <c r="H18">
        <v>5843</v>
      </c>
      <c r="I18">
        <v>5882</v>
      </c>
      <c r="K18">
        <f>SUM(C$17:C18)</f>
        <v>12371</v>
      </c>
      <c r="L18">
        <f>SUM(D$17:D18)</f>
        <v>12663</v>
      </c>
      <c r="M18">
        <f>SUM(E$17:E18)</f>
        <v>13351</v>
      </c>
      <c r="N18">
        <f>SUM(F$17:F18)</f>
        <v>11859</v>
      </c>
      <c r="O18">
        <f>SUM(G$17:G18)</f>
        <v>12184</v>
      </c>
      <c r="P18">
        <f>SUM(H$17:H18)</f>
        <v>12462</v>
      </c>
      <c r="Q18">
        <f>SUM(I$17:I18)</f>
        <v>13427</v>
      </c>
      <c r="R18">
        <f t="shared" si="10"/>
        <v>12462</v>
      </c>
      <c r="T18" t="s">
        <v>9</v>
      </c>
      <c r="U18">
        <f t="shared" si="11"/>
        <v>-91</v>
      </c>
      <c r="V18">
        <f t="shared" si="11"/>
        <v>201</v>
      </c>
      <c r="W18">
        <f t="shared" si="12"/>
        <v>889</v>
      </c>
      <c r="X18">
        <f t="shared" si="13"/>
        <v>-603</v>
      </c>
      <c r="Y18">
        <f t="shared" si="14"/>
        <v>-278</v>
      </c>
      <c r="Z18">
        <f t="shared" si="15"/>
        <v>0</v>
      </c>
      <c r="AA18">
        <f t="shared" si="16"/>
        <v>965</v>
      </c>
    </row>
    <row r="19" spans="2:27">
      <c r="B19" t="s">
        <v>10</v>
      </c>
      <c r="C19">
        <v>6299</v>
      </c>
      <c r="D19">
        <v>6796</v>
      </c>
      <c r="E19">
        <v>5626</v>
      </c>
      <c r="F19">
        <v>6652</v>
      </c>
      <c r="G19">
        <v>6147</v>
      </c>
      <c r="H19">
        <v>6500</v>
      </c>
      <c r="I19">
        <v>5692</v>
      </c>
      <c r="K19">
        <f>SUM(C$17:C19)</f>
        <v>18670</v>
      </c>
      <c r="L19">
        <f>SUM(D$17:D19)</f>
        <v>19459</v>
      </c>
      <c r="M19">
        <f>SUM(E$17:E19)</f>
        <v>18977</v>
      </c>
      <c r="N19">
        <f>SUM(F$17:F19)</f>
        <v>18511</v>
      </c>
      <c r="O19">
        <f>SUM(G$17:G19)</f>
        <v>18331</v>
      </c>
      <c r="P19">
        <f>SUM(H$17:H19)</f>
        <v>18962</v>
      </c>
      <c r="Q19">
        <f>SUM(I$17:I19)</f>
        <v>19119</v>
      </c>
      <c r="R19">
        <f t="shared" si="10"/>
        <v>18962</v>
      </c>
      <c r="T19" t="s">
        <v>10</v>
      </c>
      <c r="U19">
        <f t="shared" si="11"/>
        <v>-292</v>
      </c>
      <c r="V19">
        <f t="shared" si="11"/>
        <v>497</v>
      </c>
      <c r="W19">
        <f t="shared" si="12"/>
        <v>15</v>
      </c>
      <c r="X19">
        <f t="shared" si="13"/>
        <v>-451</v>
      </c>
      <c r="Y19">
        <f t="shared" si="14"/>
        <v>-631</v>
      </c>
      <c r="Z19">
        <f t="shared" si="15"/>
        <v>0</v>
      </c>
      <c r="AA19">
        <f t="shared" si="16"/>
        <v>157</v>
      </c>
    </row>
    <row r="20" spans="2:27">
      <c r="B20" t="s">
        <v>11</v>
      </c>
      <c r="C20">
        <v>5680</v>
      </c>
      <c r="D20">
        <v>5978</v>
      </c>
      <c r="E20">
        <v>5387</v>
      </c>
      <c r="F20">
        <v>6684</v>
      </c>
      <c r="G20">
        <v>5523</v>
      </c>
      <c r="H20">
        <v>5364</v>
      </c>
      <c r="I20">
        <v>5172</v>
      </c>
      <c r="K20">
        <f>SUM(C$17:C20)</f>
        <v>24350</v>
      </c>
      <c r="L20">
        <f>SUM(D$17:D20)</f>
        <v>25437</v>
      </c>
      <c r="M20">
        <f>SUM(E$17:E20)</f>
        <v>24364</v>
      </c>
      <c r="N20">
        <f>SUM(F$17:F20)</f>
        <v>25195</v>
      </c>
      <c r="O20">
        <f>SUM(G$17:G20)</f>
        <v>23854</v>
      </c>
      <c r="P20">
        <f>SUM(H$17:H20)</f>
        <v>24326</v>
      </c>
      <c r="Q20">
        <f>SUM(I$17:I20)</f>
        <v>24291</v>
      </c>
      <c r="R20">
        <f t="shared" si="10"/>
        <v>24326</v>
      </c>
      <c r="T20" t="s">
        <v>11</v>
      </c>
      <c r="U20">
        <f t="shared" si="11"/>
        <v>24</v>
      </c>
      <c r="V20">
        <f t="shared" si="11"/>
        <v>1111</v>
      </c>
      <c r="W20">
        <f t="shared" si="12"/>
        <v>38</v>
      </c>
      <c r="X20">
        <f t="shared" si="13"/>
        <v>869</v>
      </c>
      <c r="Y20">
        <f t="shared" si="14"/>
        <v>-472</v>
      </c>
      <c r="Z20">
        <f t="shared" si="15"/>
        <v>0</v>
      </c>
      <c r="AA20">
        <f t="shared" si="16"/>
        <v>-35</v>
      </c>
    </row>
    <row r="21" spans="2:27">
      <c r="B21" t="s">
        <v>12</v>
      </c>
      <c r="C21">
        <v>5472</v>
      </c>
      <c r="D21">
        <v>5531</v>
      </c>
      <c r="E21">
        <v>5412</v>
      </c>
      <c r="F21">
        <v>5138</v>
      </c>
      <c r="G21">
        <v>5559</v>
      </c>
      <c r="H21">
        <v>5259</v>
      </c>
      <c r="I21">
        <v>5312</v>
      </c>
      <c r="K21">
        <f>SUM(C$17:C21)</f>
        <v>29822</v>
      </c>
      <c r="L21">
        <f>SUM(D$17:D21)</f>
        <v>30968</v>
      </c>
      <c r="M21">
        <f>SUM(E$17:E21)</f>
        <v>29776</v>
      </c>
      <c r="N21">
        <f>SUM(F$17:F21)</f>
        <v>30333</v>
      </c>
      <c r="O21">
        <f>SUM(G$17:G21)</f>
        <v>29413</v>
      </c>
      <c r="P21">
        <f>SUM(H$17:H21)</f>
        <v>29585</v>
      </c>
      <c r="Q21">
        <f>SUM(I$17:I21)</f>
        <v>29603</v>
      </c>
      <c r="R21">
        <f t="shared" si="10"/>
        <v>29603</v>
      </c>
      <c r="T21" t="s">
        <v>12</v>
      </c>
      <c r="U21">
        <f t="shared" si="11"/>
        <v>219</v>
      </c>
      <c r="V21">
        <f t="shared" si="11"/>
        <v>1365</v>
      </c>
      <c r="W21">
        <f t="shared" si="12"/>
        <v>173</v>
      </c>
      <c r="X21">
        <f t="shared" si="13"/>
        <v>730</v>
      </c>
      <c r="Y21">
        <f t="shared" si="14"/>
        <v>-190</v>
      </c>
      <c r="Z21">
        <f t="shared" si="15"/>
        <v>-18</v>
      </c>
      <c r="AA21">
        <f t="shared" si="16"/>
        <v>0</v>
      </c>
    </row>
    <row r="22" spans="2:27">
      <c r="B22" t="s">
        <v>13</v>
      </c>
      <c r="C22">
        <v>5080</v>
      </c>
      <c r="D22">
        <v>5616</v>
      </c>
      <c r="E22">
        <v>5069</v>
      </c>
      <c r="F22">
        <v>4981</v>
      </c>
      <c r="G22">
        <v>5208</v>
      </c>
      <c r="H22">
        <v>4944</v>
      </c>
      <c r="I22">
        <v>4871</v>
      </c>
      <c r="K22">
        <f>SUM(C$17:C22)</f>
        <v>34902</v>
      </c>
      <c r="L22">
        <f>SUM(D$17:D22)</f>
        <v>36584</v>
      </c>
      <c r="M22">
        <f>SUM(E$17:E22)</f>
        <v>34845</v>
      </c>
      <c r="N22">
        <f>SUM(F$17:F22)</f>
        <v>35314</v>
      </c>
      <c r="O22">
        <f>SUM(G$17:G22)</f>
        <v>34621</v>
      </c>
      <c r="P22">
        <f>SUM(H$17:H22)</f>
        <v>34529</v>
      </c>
      <c r="Q22">
        <f>SUM(I$17:I22)</f>
        <v>34474</v>
      </c>
      <c r="R22">
        <f t="shared" si="10"/>
        <v>34621</v>
      </c>
      <c r="T22" t="s">
        <v>13</v>
      </c>
      <c r="U22">
        <f t="shared" si="11"/>
        <v>281</v>
      </c>
      <c r="V22">
        <f t="shared" si="11"/>
        <v>1963</v>
      </c>
      <c r="W22">
        <f t="shared" si="12"/>
        <v>224</v>
      </c>
      <c r="X22">
        <f t="shared" si="13"/>
        <v>693</v>
      </c>
      <c r="Y22">
        <f t="shared" si="14"/>
        <v>0</v>
      </c>
      <c r="Z22">
        <f t="shared" si="15"/>
        <v>-92</v>
      </c>
      <c r="AA22">
        <f t="shared" si="16"/>
        <v>-147</v>
      </c>
    </row>
    <row r="23" spans="2:27">
      <c r="B23" t="s">
        <v>14</v>
      </c>
      <c r="D23">
        <v>6297</v>
      </c>
      <c r="E23">
        <v>5284</v>
      </c>
      <c r="F23">
        <v>5238</v>
      </c>
      <c r="G23">
        <v>5426</v>
      </c>
      <c r="H23">
        <v>5173</v>
      </c>
      <c r="I23">
        <v>5021</v>
      </c>
      <c r="L23">
        <f>SUM(D$17:D23)</f>
        <v>42881</v>
      </c>
      <c r="M23">
        <f>SUM(E$17:E23)</f>
        <v>40129</v>
      </c>
      <c r="N23">
        <f>SUM(F$17:F23)</f>
        <v>40552</v>
      </c>
      <c r="O23">
        <f>SUM(G$17:G23)</f>
        <v>40047</v>
      </c>
      <c r="P23">
        <f>SUM(H$17:H23)</f>
        <v>39702</v>
      </c>
      <c r="Q23">
        <f>SUM(I$17:I23)</f>
        <v>39495</v>
      </c>
      <c r="R23">
        <f t="shared" si="10"/>
        <v>40047</v>
      </c>
      <c r="T23" t="s">
        <v>14</v>
      </c>
      <c r="V23">
        <f t="shared" si="11"/>
        <v>2834</v>
      </c>
      <c r="W23">
        <f t="shared" si="12"/>
        <v>82</v>
      </c>
      <c r="X23">
        <f t="shared" si="13"/>
        <v>505</v>
      </c>
      <c r="Y23">
        <f t="shared" si="14"/>
        <v>0</v>
      </c>
      <c r="Z23">
        <f t="shared" si="15"/>
        <v>-345</v>
      </c>
      <c r="AA23">
        <f t="shared" si="16"/>
        <v>-552</v>
      </c>
    </row>
    <row r="24" spans="2:27">
      <c r="B24" t="s">
        <v>15</v>
      </c>
      <c r="D24">
        <v>5935</v>
      </c>
      <c r="E24">
        <v>5517</v>
      </c>
      <c r="F24">
        <v>5303</v>
      </c>
      <c r="G24">
        <v>5210</v>
      </c>
      <c r="H24">
        <v>5377</v>
      </c>
      <c r="I24">
        <v>5165</v>
      </c>
      <c r="L24">
        <f>SUM(D$17:D24)</f>
        <v>48816</v>
      </c>
      <c r="M24">
        <f>SUM(E$17:E24)</f>
        <v>45646</v>
      </c>
      <c r="N24">
        <f>SUM(F$17:F24)</f>
        <v>45855</v>
      </c>
      <c r="O24">
        <f>SUM(G$17:G24)</f>
        <v>45257</v>
      </c>
      <c r="P24">
        <f>SUM(H$17:H24)</f>
        <v>45079</v>
      </c>
      <c r="Q24">
        <f>SUM(I$17:I24)</f>
        <v>44660</v>
      </c>
      <c r="R24">
        <f t="shared" si="10"/>
        <v>45257</v>
      </c>
      <c r="T24" t="s">
        <v>15</v>
      </c>
      <c r="V24">
        <f t="shared" si="11"/>
        <v>3559</v>
      </c>
      <c r="W24">
        <f t="shared" si="12"/>
        <v>389</v>
      </c>
      <c r="X24">
        <f t="shared" si="13"/>
        <v>598</v>
      </c>
      <c r="Y24">
        <f t="shared" si="14"/>
        <v>0</v>
      </c>
      <c r="Z24">
        <f t="shared" si="15"/>
        <v>-178</v>
      </c>
      <c r="AA24">
        <f t="shared" si="16"/>
        <v>-597</v>
      </c>
    </row>
    <row r="25" spans="2:27">
      <c r="B25" t="s">
        <v>16</v>
      </c>
      <c r="D25">
        <v>5536</v>
      </c>
      <c r="E25">
        <v>5716</v>
      </c>
      <c r="F25">
        <v>5353</v>
      </c>
      <c r="G25">
        <v>5287</v>
      </c>
      <c r="H25">
        <v>5109</v>
      </c>
      <c r="I25">
        <v>5147</v>
      </c>
      <c r="L25">
        <f>SUM(D$17:D25)</f>
        <v>54352</v>
      </c>
      <c r="M25">
        <f>SUM(E$17:E25)</f>
        <v>51362</v>
      </c>
      <c r="N25">
        <f>SUM(F$17:F25)</f>
        <v>51208</v>
      </c>
      <c r="O25">
        <f>SUM(G$17:G25)</f>
        <v>50544</v>
      </c>
      <c r="P25">
        <f>SUM(H$17:H25)</f>
        <v>50188</v>
      </c>
      <c r="Q25">
        <f>SUM(I$17:I25)</f>
        <v>49807</v>
      </c>
      <c r="R25">
        <f t="shared" si="10"/>
        <v>50544</v>
      </c>
      <c r="T25" t="s">
        <v>16</v>
      </c>
      <c r="V25">
        <f t="shared" si="11"/>
        <v>3808</v>
      </c>
      <c r="W25">
        <f t="shared" si="12"/>
        <v>818</v>
      </c>
      <c r="X25">
        <f t="shared" si="13"/>
        <v>664</v>
      </c>
      <c r="Y25">
        <f t="shared" si="14"/>
        <v>0</v>
      </c>
      <c r="Z25">
        <f t="shared" si="15"/>
        <v>-356</v>
      </c>
      <c r="AA25">
        <f t="shared" si="16"/>
        <v>-737</v>
      </c>
    </row>
    <row r="26" spans="2:27">
      <c r="B26" t="s">
        <v>17</v>
      </c>
      <c r="D26">
        <v>6354</v>
      </c>
      <c r="E26">
        <v>5848</v>
      </c>
      <c r="F26">
        <v>6272</v>
      </c>
      <c r="G26">
        <v>5631</v>
      </c>
      <c r="H26">
        <v>5464</v>
      </c>
      <c r="I26">
        <v>5486</v>
      </c>
      <c r="L26">
        <f>SUM(D$17:D26)</f>
        <v>60706</v>
      </c>
      <c r="M26">
        <f>SUM(E$17:E26)</f>
        <v>57210</v>
      </c>
      <c r="N26">
        <f>SUM(F$17:F26)</f>
        <v>57480</v>
      </c>
      <c r="O26">
        <f>SUM(G$17:G26)</f>
        <v>56175</v>
      </c>
      <c r="P26">
        <f>SUM(H$17:H26)</f>
        <v>55652</v>
      </c>
      <c r="Q26">
        <f>SUM(I$17:I26)</f>
        <v>55293</v>
      </c>
      <c r="R26">
        <f t="shared" si="10"/>
        <v>56175</v>
      </c>
      <c r="T26" t="s">
        <v>17</v>
      </c>
      <c r="V26">
        <f t="shared" si="11"/>
        <v>4531</v>
      </c>
      <c r="W26">
        <f t="shared" ref="W26:AA28" si="17">M26-$R26</f>
        <v>1035</v>
      </c>
      <c r="X26">
        <f t="shared" si="17"/>
        <v>1305</v>
      </c>
      <c r="Y26">
        <f t="shared" si="17"/>
        <v>0</v>
      </c>
      <c r="Z26">
        <f t="shared" si="17"/>
        <v>-523</v>
      </c>
      <c r="AA26">
        <f t="shared" si="17"/>
        <v>-882</v>
      </c>
    </row>
    <row r="27" spans="2:27">
      <c r="B27" t="s">
        <v>18</v>
      </c>
      <c r="D27">
        <v>6235</v>
      </c>
      <c r="E27">
        <v>6351</v>
      </c>
      <c r="F27">
        <v>9101</v>
      </c>
      <c r="G27">
        <v>5684</v>
      </c>
      <c r="H27">
        <v>5481</v>
      </c>
      <c r="I27">
        <v>5493</v>
      </c>
      <c r="L27">
        <f>SUM(D$17:D27)</f>
        <v>66941</v>
      </c>
      <c r="M27">
        <f>SUM(E$17:E27)</f>
        <v>63561</v>
      </c>
      <c r="N27">
        <f>SUM(F$17:F27)</f>
        <v>66581</v>
      </c>
      <c r="O27">
        <f>SUM(G$17:G27)</f>
        <v>61859</v>
      </c>
      <c r="P27">
        <f>SUM(H$17:H27)</f>
        <v>61133</v>
      </c>
      <c r="Q27">
        <f>SUM(I$17:I27)</f>
        <v>60786</v>
      </c>
      <c r="R27">
        <f t="shared" si="10"/>
        <v>61859</v>
      </c>
      <c r="T27" t="s">
        <v>18</v>
      </c>
      <c r="V27">
        <f t="shared" si="11"/>
        <v>5082</v>
      </c>
      <c r="W27">
        <f t="shared" si="17"/>
        <v>1702</v>
      </c>
      <c r="X27">
        <f t="shared" si="17"/>
        <v>4722</v>
      </c>
      <c r="Y27">
        <f t="shared" si="17"/>
        <v>0</v>
      </c>
      <c r="Z27">
        <f t="shared" si="17"/>
        <v>-726</v>
      </c>
      <c r="AA27">
        <f t="shared" si="17"/>
        <v>-1073</v>
      </c>
    </row>
    <row r="28" spans="2:27">
      <c r="B28" t="s">
        <v>19</v>
      </c>
      <c r="D28">
        <v>7484</v>
      </c>
      <c r="E28">
        <v>7631</v>
      </c>
      <c r="F28">
        <v>9614</v>
      </c>
      <c r="G28">
        <v>5921</v>
      </c>
      <c r="H28">
        <v>5955</v>
      </c>
      <c r="I28">
        <v>6185</v>
      </c>
      <c r="L28">
        <f>SUM(D$17:D28)</f>
        <v>74425</v>
      </c>
      <c r="M28">
        <f>SUM(E$17:E28)</f>
        <v>71192</v>
      </c>
      <c r="N28">
        <f>SUM(F$17:F28)</f>
        <v>76195</v>
      </c>
      <c r="O28">
        <f>SUM(G$17:G28)</f>
        <v>67780</v>
      </c>
      <c r="P28">
        <f>SUM(H$17:H28)</f>
        <v>67088</v>
      </c>
      <c r="Q28">
        <f>SUM(I$17:I28)</f>
        <v>66971</v>
      </c>
      <c r="R28">
        <f t="shared" si="10"/>
        <v>67780</v>
      </c>
      <c r="T28" t="s">
        <v>19</v>
      </c>
      <c r="V28">
        <f t="shared" si="11"/>
        <v>6645</v>
      </c>
      <c r="W28">
        <f t="shared" si="17"/>
        <v>3412</v>
      </c>
      <c r="X28">
        <f t="shared" si="17"/>
        <v>8415</v>
      </c>
      <c r="Y28">
        <f t="shared" si="17"/>
        <v>0</v>
      </c>
      <c r="Z28">
        <f t="shared" si="17"/>
        <v>-692</v>
      </c>
      <c r="AA28">
        <f t="shared" si="17"/>
        <v>-809</v>
      </c>
    </row>
    <row r="31" spans="2:27">
      <c r="B31" s="3" t="s">
        <v>61</v>
      </c>
      <c r="C31" s="3"/>
    </row>
  </sheetData>
  <hyperlinks>
    <hyperlink ref="A1" location="home!A1" display="home" xr:uid="{AD305216-F3F7-4BB2-93C6-104404127CD2}"/>
    <hyperlink ref="B31" r:id="rId1" xr:uid="{252CDF8D-6430-451E-96A2-9F3365464543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9CCC-C2AC-431F-9C21-4F38768D827E}">
  <dimension ref="A1:AD34"/>
  <sheetViews>
    <sheetView workbookViewId="0"/>
  </sheetViews>
  <sheetFormatPr baseColWidth="10" defaultRowHeight="15"/>
  <sheetData>
    <row r="1" spans="1:30">
      <c r="A1" s="3" t="s">
        <v>54</v>
      </c>
      <c r="B1" t="s">
        <v>21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C2">
        <v>6473</v>
      </c>
      <c r="D2">
        <v>6611</v>
      </c>
      <c r="E2">
        <v>6921</v>
      </c>
      <c r="F2">
        <v>6932</v>
      </c>
      <c r="G2">
        <v>7061</v>
      </c>
      <c r="H2">
        <v>7219</v>
      </c>
      <c r="I2">
        <v>7040</v>
      </c>
      <c r="K2">
        <f>SUM(C$2:C2)</f>
        <v>6473</v>
      </c>
      <c r="L2">
        <f>SUM(D$2:D2)</f>
        <v>6611</v>
      </c>
      <c r="M2">
        <f>SUM(E$2:E2)</f>
        <v>6921</v>
      </c>
      <c r="N2">
        <f>SUM(F$2:F2)</f>
        <v>6932</v>
      </c>
      <c r="O2">
        <f>SUM(G$2:G2)</f>
        <v>7061</v>
      </c>
      <c r="P2">
        <f>SUM(H$2:H2)</f>
        <v>7219</v>
      </c>
      <c r="Q2">
        <f>SUM(I$2:I2)</f>
        <v>7040</v>
      </c>
      <c r="R2">
        <f>MEDIAN(M2:Q2)</f>
        <v>7040</v>
      </c>
      <c r="T2" t="s">
        <v>8</v>
      </c>
      <c r="U2">
        <f t="shared" ref="U2:V13" si="0">K2-$R2</f>
        <v>-567</v>
      </c>
      <c r="V2">
        <f t="shared" si="0"/>
        <v>-429</v>
      </c>
      <c r="W2">
        <f t="shared" ref="W2:W10" si="1">M2-$R2</f>
        <v>-119</v>
      </c>
      <c r="X2">
        <f t="shared" ref="X2:X10" si="2">N2-$R2</f>
        <v>-108</v>
      </c>
      <c r="Y2">
        <f t="shared" ref="Y2:Y10" si="3">O2-$R2</f>
        <v>21</v>
      </c>
      <c r="Z2">
        <f t="shared" ref="Z2:Z10" si="4">P2-$R2</f>
        <v>179</v>
      </c>
      <c r="AA2">
        <f t="shared" ref="AA2:AA10" si="5">Q2-$R2</f>
        <v>0</v>
      </c>
      <c r="AC2">
        <f>MEDIAN($E2:$I2)</f>
        <v>7040</v>
      </c>
      <c r="AD2">
        <f>MEDIAN(F2:I2)</f>
        <v>7050.5</v>
      </c>
    </row>
    <row r="3" spans="1:30">
      <c r="B3" t="s">
        <v>9</v>
      </c>
      <c r="C3">
        <v>5811</v>
      </c>
      <c r="D3">
        <v>6188</v>
      </c>
      <c r="E3">
        <v>6641</v>
      </c>
      <c r="F3">
        <v>6327</v>
      </c>
      <c r="G3">
        <v>6363</v>
      </c>
      <c r="H3">
        <v>6529</v>
      </c>
      <c r="I3">
        <v>6723</v>
      </c>
      <c r="K3">
        <f>SUM(C$2:C3)</f>
        <v>12284</v>
      </c>
      <c r="L3">
        <f>SUM(D$2:D3)</f>
        <v>12799</v>
      </c>
      <c r="M3">
        <f>SUM(E$2:E3)</f>
        <v>13562</v>
      </c>
      <c r="N3">
        <f>SUM(F$2:F3)</f>
        <v>13259</v>
      </c>
      <c r="O3">
        <f>SUM(G$2:G3)</f>
        <v>13424</v>
      </c>
      <c r="P3">
        <f>SUM(H$2:H3)</f>
        <v>13748</v>
      </c>
      <c r="Q3">
        <f>SUM(I$2:I3)</f>
        <v>13763</v>
      </c>
      <c r="R3">
        <f t="shared" ref="R3:R13" si="6">MEDIAN(M3:Q3)</f>
        <v>13562</v>
      </c>
      <c r="T3" t="s">
        <v>9</v>
      </c>
      <c r="U3">
        <f t="shared" si="0"/>
        <v>-1278</v>
      </c>
      <c r="V3">
        <f t="shared" si="0"/>
        <v>-763</v>
      </c>
      <c r="W3">
        <f t="shared" si="1"/>
        <v>0</v>
      </c>
      <c r="X3">
        <f t="shared" si="2"/>
        <v>-303</v>
      </c>
      <c r="Y3">
        <f t="shared" si="3"/>
        <v>-138</v>
      </c>
      <c r="Z3">
        <f t="shared" si="4"/>
        <v>186</v>
      </c>
      <c r="AA3">
        <f t="shared" si="5"/>
        <v>201</v>
      </c>
      <c r="AC3">
        <f t="shared" ref="AC3:AC13" si="7">MEDIAN($E3:$I3)</f>
        <v>6529</v>
      </c>
      <c r="AD3">
        <f t="shared" ref="AD3:AD13" si="8">MEDIAN(F3:I3)</f>
        <v>6446</v>
      </c>
    </row>
    <row r="4" spans="1:30">
      <c r="B4" t="s">
        <v>10</v>
      </c>
      <c r="C4">
        <v>6297</v>
      </c>
      <c r="D4">
        <v>6447</v>
      </c>
      <c r="E4">
        <v>7106</v>
      </c>
      <c r="F4">
        <v>6802</v>
      </c>
      <c r="G4">
        <v>6859</v>
      </c>
      <c r="H4">
        <v>6967</v>
      </c>
      <c r="I4">
        <v>7148</v>
      </c>
      <c r="K4">
        <f>SUM(C$2:C4)</f>
        <v>18581</v>
      </c>
      <c r="L4">
        <f>SUM(D$2:D4)</f>
        <v>19246</v>
      </c>
      <c r="M4">
        <f>SUM(E$2:E4)</f>
        <v>20668</v>
      </c>
      <c r="N4">
        <f>SUM(F$2:F4)</f>
        <v>20061</v>
      </c>
      <c r="O4">
        <f>SUM(G$2:G4)</f>
        <v>20283</v>
      </c>
      <c r="P4">
        <f>SUM(H$2:H4)</f>
        <v>20715</v>
      </c>
      <c r="Q4">
        <f>SUM(I$2:I4)</f>
        <v>20911</v>
      </c>
      <c r="R4">
        <f t="shared" si="6"/>
        <v>20668</v>
      </c>
      <c r="T4" t="s">
        <v>10</v>
      </c>
      <c r="U4">
        <f t="shared" si="0"/>
        <v>-2087</v>
      </c>
      <c r="V4">
        <f t="shared" si="0"/>
        <v>-1422</v>
      </c>
      <c r="W4">
        <f t="shared" si="1"/>
        <v>0</v>
      </c>
      <c r="X4">
        <f t="shared" si="2"/>
        <v>-607</v>
      </c>
      <c r="Y4">
        <f t="shared" si="3"/>
        <v>-385</v>
      </c>
      <c r="Z4">
        <f t="shared" si="4"/>
        <v>47</v>
      </c>
      <c r="AA4">
        <f t="shared" si="5"/>
        <v>243</v>
      </c>
      <c r="AC4">
        <f t="shared" si="7"/>
        <v>6967</v>
      </c>
      <c r="AD4">
        <f t="shared" si="8"/>
        <v>6913</v>
      </c>
    </row>
    <row r="5" spans="1:30">
      <c r="B5" t="s">
        <v>11</v>
      </c>
      <c r="C5">
        <v>6178</v>
      </c>
      <c r="D5">
        <v>6388</v>
      </c>
      <c r="E5">
        <v>6732</v>
      </c>
      <c r="F5">
        <v>6666</v>
      </c>
      <c r="G5">
        <v>6889</v>
      </c>
      <c r="H5">
        <v>6790</v>
      </c>
      <c r="I5">
        <v>7038</v>
      </c>
      <c r="K5">
        <f>SUM(C$2:C5)</f>
        <v>24759</v>
      </c>
      <c r="L5">
        <f>SUM(D$2:D5)</f>
        <v>25634</v>
      </c>
      <c r="M5">
        <f>SUM(E$2:E5)</f>
        <v>27400</v>
      </c>
      <c r="N5">
        <f>SUM(F$2:F5)</f>
        <v>26727</v>
      </c>
      <c r="O5">
        <f>SUM(G$2:G5)</f>
        <v>27172</v>
      </c>
      <c r="P5">
        <f>SUM(H$2:H5)</f>
        <v>27505</v>
      </c>
      <c r="Q5">
        <f>SUM(I$2:I5)</f>
        <v>27949</v>
      </c>
      <c r="R5">
        <f t="shared" si="6"/>
        <v>27400</v>
      </c>
      <c r="T5" t="s">
        <v>11</v>
      </c>
      <c r="U5">
        <f t="shared" si="0"/>
        <v>-2641</v>
      </c>
      <c r="V5">
        <f t="shared" si="0"/>
        <v>-1766</v>
      </c>
      <c r="W5">
        <f t="shared" si="1"/>
        <v>0</v>
      </c>
      <c r="X5">
        <f t="shared" si="2"/>
        <v>-673</v>
      </c>
      <c r="Y5">
        <f t="shared" si="3"/>
        <v>-228</v>
      </c>
      <c r="Z5">
        <f t="shared" si="4"/>
        <v>105</v>
      </c>
      <c r="AA5">
        <f t="shared" si="5"/>
        <v>549</v>
      </c>
      <c r="AC5">
        <f t="shared" si="7"/>
        <v>6790</v>
      </c>
      <c r="AD5">
        <f t="shared" si="8"/>
        <v>6839.5</v>
      </c>
    </row>
    <row r="6" spans="1:30">
      <c r="B6" t="s">
        <v>12</v>
      </c>
      <c r="C6">
        <v>6644</v>
      </c>
      <c r="D6">
        <v>7016</v>
      </c>
      <c r="E6">
        <v>7121</v>
      </c>
      <c r="F6">
        <v>7082</v>
      </c>
      <c r="G6">
        <v>7038</v>
      </c>
      <c r="H6">
        <v>7386</v>
      </c>
      <c r="I6">
        <v>7459</v>
      </c>
      <c r="K6">
        <f>SUM(C$2:C6)</f>
        <v>31403</v>
      </c>
      <c r="L6">
        <f>SUM(D$2:D6)</f>
        <v>32650</v>
      </c>
      <c r="M6">
        <f>SUM(E$2:E6)</f>
        <v>34521</v>
      </c>
      <c r="N6">
        <f>SUM(F$2:F6)</f>
        <v>33809</v>
      </c>
      <c r="O6">
        <f>SUM(G$2:G6)</f>
        <v>34210</v>
      </c>
      <c r="P6">
        <f>SUM(H$2:H6)</f>
        <v>34891</v>
      </c>
      <c r="Q6">
        <f>SUM(I$2:I6)</f>
        <v>35408</v>
      </c>
      <c r="R6">
        <f t="shared" si="6"/>
        <v>34521</v>
      </c>
      <c r="T6" t="s">
        <v>12</v>
      </c>
      <c r="U6">
        <f t="shared" si="0"/>
        <v>-3118</v>
      </c>
      <c r="V6">
        <f t="shared" si="0"/>
        <v>-1871</v>
      </c>
      <c r="W6">
        <f t="shared" si="1"/>
        <v>0</v>
      </c>
      <c r="X6">
        <f t="shared" si="2"/>
        <v>-712</v>
      </c>
      <c r="Y6">
        <f t="shared" si="3"/>
        <v>-311</v>
      </c>
      <c r="Z6">
        <f t="shared" si="4"/>
        <v>370</v>
      </c>
      <c r="AA6">
        <f t="shared" si="5"/>
        <v>887</v>
      </c>
      <c r="AC6">
        <f t="shared" si="7"/>
        <v>7121</v>
      </c>
      <c r="AD6">
        <f t="shared" si="8"/>
        <v>7234</v>
      </c>
    </row>
    <row r="7" spans="1:30">
      <c r="B7" t="s">
        <v>13</v>
      </c>
      <c r="C7">
        <v>6595</v>
      </c>
      <c r="D7">
        <v>7185</v>
      </c>
      <c r="E7">
        <v>7225</v>
      </c>
      <c r="F7">
        <v>7099</v>
      </c>
      <c r="G7">
        <v>7118</v>
      </c>
      <c r="H7">
        <v>7217</v>
      </c>
      <c r="I7">
        <v>7498</v>
      </c>
      <c r="K7">
        <f>SUM(C$2:C7)</f>
        <v>37998</v>
      </c>
      <c r="L7">
        <f>SUM(D$2:D7)</f>
        <v>39835</v>
      </c>
      <c r="M7">
        <f>SUM(E$2:E7)</f>
        <v>41746</v>
      </c>
      <c r="N7">
        <f>SUM(F$2:F7)</f>
        <v>40908</v>
      </c>
      <c r="O7">
        <f>SUM(G$2:G7)</f>
        <v>41328</v>
      </c>
      <c r="P7">
        <f>SUM(H$2:H7)</f>
        <v>42108</v>
      </c>
      <c r="Q7">
        <f>SUM(I$2:I7)</f>
        <v>42906</v>
      </c>
      <c r="R7">
        <f t="shared" si="6"/>
        <v>41746</v>
      </c>
      <c r="T7" t="s">
        <v>13</v>
      </c>
      <c r="U7">
        <f t="shared" si="0"/>
        <v>-3748</v>
      </c>
      <c r="V7">
        <f t="shared" si="0"/>
        <v>-1911</v>
      </c>
      <c r="W7">
        <f t="shared" si="1"/>
        <v>0</v>
      </c>
      <c r="X7">
        <f t="shared" si="2"/>
        <v>-838</v>
      </c>
      <c r="Y7">
        <f t="shared" si="3"/>
        <v>-418</v>
      </c>
      <c r="Z7">
        <f t="shared" si="4"/>
        <v>362</v>
      </c>
      <c r="AA7">
        <f t="shared" si="5"/>
        <v>1160</v>
      </c>
      <c r="AC7">
        <f t="shared" si="7"/>
        <v>7217</v>
      </c>
      <c r="AD7">
        <f t="shared" si="8"/>
        <v>7167.5</v>
      </c>
    </row>
    <row r="8" spans="1:30">
      <c r="B8" t="s">
        <v>14</v>
      </c>
      <c r="D8">
        <v>7571</v>
      </c>
      <c r="E8">
        <v>7657</v>
      </c>
      <c r="F8">
        <v>7679</v>
      </c>
      <c r="G8">
        <v>7804</v>
      </c>
      <c r="H8">
        <v>7874</v>
      </c>
      <c r="I8">
        <v>7941</v>
      </c>
      <c r="L8">
        <f>SUM(D$2:D8)</f>
        <v>47406</v>
      </c>
      <c r="M8">
        <f>SUM(E$2:E8)</f>
        <v>49403</v>
      </c>
      <c r="N8">
        <f>SUM(F$2:F8)</f>
        <v>48587</v>
      </c>
      <c r="O8">
        <f>SUM(G$2:G8)</f>
        <v>49132</v>
      </c>
      <c r="P8">
        <f>SUM(H$2:H8)</f>
        <v>49982</v>
      </c>
      <c r="Q8">
        <f>SUM(I$2:I8)</f>
        <v>50847</v>
      </c>
      <c r="R8">
        <f t="shared" si="6"/>
        <v>49403</v>
      </c>
      <c r="T8" t="s">
        <v>14</v>
      </c>
      <c r="V8">
        <f t="shared" si="0"/>
        <v>-1997</v>
      </c>
      <c r="W8">
        <f t="shared" si="1"/>
        <v>0</v>
      </c>
      <c r="X8">
        <f t="shared" si="2"/>
        <v>-816</v>
      </c>
      <c r="Y8">
        <f t="shared" si="3"/>
        <v>-271</v>
      </c>
      <c r="Z8">
        <f t="shared" si="4"/>
        <v>579</v>
      </c>
      <c r="AA8">
        <f t="shared" si="5"/>
        <v>1444</v>
      </c>
      <c r="AC8">
        <f t="shared" si="7"/>
        <v>7804</v>
      </c>
      <c r="AD8">
        <f t="shared" si="8"/>
        <v>7839</v>
      </c>
    </row>
    <row r="9" spans="1:30">
      <c r="B9" t="s">
        <v>15</v>
      </c>
      <c r="D9">
        <v>7504</v>
      </c>
      <c r="E9">
        <v>7528</v>
      </c>
      <c r="F9">
        <v>7543</v>
      </c>
      <c r="G9">
        <v>7489</v>
      </c>
      <c r="H9">
        <v>7588</v>
      </c>
      <c r="I9">
        <v>7840</v>
      </c>
      <c r="L9">
        <f>SUM(D$2:D9)</f>
        <v>54910</v>
      </c>
      <c r="M9">
        <f>SUM(E$2:E9)</f>
        <v>56931</v>
      </c>
      <c r="N9">
        <f>SUM(F$2:F9)</f>
        <v>56130</v>
      </c>
      <c r="O9">
        <f>SUM(G$2:G9)</f>
        <v>56621</v>
      </c>
      <c r="P9">
        <f>SUM(H$2:H9)</f>
        <v>57570</v>
      </c>
      <c r="Q9">
        <f>SUM(I$2:I9)</f>
        <v>58687</v>
      </c>
      <c r="R9">
        <f t="shared" si="6"/>
        <v>56931</v>
      </c>
      <c r="T9" t="s">
        <v>15</v>
      </c>
      <c r="V9">
        <f t="shared" si="0"/>
        <v>-2021</v>
      </c>
      <c r="W9">
        <f t="shared" si="1"/>
        <v>0</v>
      </c>
      <c r="X9">
        <f t="shared" si="2"/>
        <v>-801</v>
      </c>
      <c r="Y9">
        <f t="shared" si="3"/>
        <v>-310</v>
      </c>
      <c r="Z9">
        <f t="shared" si="4"/>
        <v>639</v>
      </c>
      <c r="AA9">
        <f t="shared" si="5"/>
        <v>1756</v>
      </c>
      <c r="AC9">
        <f t="shared" si="7"/>
        <v>7543</v>
      </c>
      <c r="AD9">
        <f t="shared" si="8"/>
        <v>7565.5</v>
      </c>
    </row>
    <row r="10" spans="1:30">
      <c r="B10" t="s">
        <v>16</v>
      </c>
      <c r="D10">
        <v>7593</v>
      </c>
      <c r="E10">
        <v>7888</v>
      </c>
      <c r="F10">
        <v>7330</v>
      </c>
      <c r="G10">
        <v>7478</v>
      </c>
      <c r="H10">
        <v>7430</v>
      </c>
      <c r="I10">
        <v>7495</v>
      </c>
      <c r="L10">
        <f>SUM(D$2:D10)</f>
        <v>62503</v>
      </c>
      <c r="M10">
        <f>SUM(E$2:E10)</f>
        <v>64819</v>
      </c>
      <c r="N10">
        <f>SUM(F$2:F10)</f>
        <v>63460</v>
      </c>
      <c r="O10">
        <f>SUM(G$2:G10)</f>
        <v>64099</v>
      </c>
      <c r="P10">
        <f>SUM(H$2:H10)</f>
        <v>65000</v>
      </c>
      <c r="Q10">
        <f>SUM(I$2:I10)</f>
        <v>66182</v>
      </c>
      <c r="R10">
        <f t="shared" si="6"/>
        <v>64819</v>
      </c>
      <c r="T10" t="s">
        <v>16</v>
      </c>
      <c r="V10">
        <f t="shared" si="0"/>
        <v>-2316</v>
      </c>
      <c r="W10">
        <f t="shared" si="1"/>
        <v>0</v>
      </c>
      <c r="X10">
        <f t="shared" si="2"/>
        <v>-1359</v>
      </c>
      <c r="Y10">
        <f t="shared" si="3"/>
        <v>-720</v>
      </c>
      <c r="Z10">
        <f t="shared" si="4"/>
        <v>181</v>
      </c>
      <c r="AA10">
        <f t="shared" si="5"/>
        <v>1363</v>
      </c>
      <c r="AC10">
        <f t="shared" si="7"/>
        <v>7478</v>
      </c>
      <c r="AD10">
        <f t="shared" si="8"/>
        <v>7454</v>
      </c>
    </row>
    <row r="11" spans="1:30">
      <c r="B11" t="s">
        <v>17</v>
      </c>
      <c r="D11">
        <v>7261</v>
      </c>
      <c r="E11">
        <v>7580</v>
      </c>
      <c r="F11">
        <v>7195</v>
      </c>
      <c r="G11">
        <v>7348</v>
      </c>
      <c r="H11">
        <v>7182</v>
      </c>
      <c r="I11">
        <v>7361</v>
      </c>
      <c r="L11">
        <f>SUM(D$2:D11)</f>
        <v>69764</v>
      </c>
      <c r="M11">
        <f>SUM(E$2:E11)</f>
        <v>72399</v>
      </c>
      <c r="N11">
        <f>SUM(F$2:F11)</f>
        <v>70655</v>
      </c>
      <c r="O11">
        <f>SUM(G$2:G11)</f>
        <v>71447</v>
      </c>
      <c r="P11">
        <f>SUM(H$2:H11)</f>
        <v>72182</v>
      </c>
      <c r="Q11">
        <f>SUM(I$2:I11)</f>
        <v>73543</v>
      </c>
      <c r="R11">
        <f t="shared" si="6"/>
        <v>72182</v>
      </c>
      <c r="T11" t="s">
        <v>17</v>
      </c>
      <c r="V11">
        <f t="shared" si="0"/>
        <v>-2418</v>
      </c>
      <c r="W11">
        <f t="shared" ref="W11:AA13" si="9">M11-$R11</f>
        <v>217</v>
      </c>
      <c r="X11">
        <f t="shared" si="9"/>
        <v>-1527</v>
      </c>
      <c r="Y11">
        <f t="shared" si="9"/>
        <v>-735</v>
      </c>
      <c r="Z11">
        <f t="shared" si="9"/>
        <v>0</v>
      </c>
      <c r="AA11">
        <f t="shared" si="9"/>
        <v>1361</v>
      </c>
      <c r="AC11">
        <f t="shared" si="7"/>
        <v>7348</v>
      </c>
      <c r="AD11">
        <f t="shared" si="8"/>
        <v>7271.5</v>
      </c>
    </row>
    <row r="12" spans="1:30">
      <c r="B12" t="s">
        <v>18</v>
      </c>
      <c r="D12">
        <v>6526</v>
      </c>
      <c r="E12">
        <v>6897</v>
      </c>
      <c r="F12">
        <v>6413</v>
      </c>
      <c r="G12">
        <v>6646</v>
      </c>
      <c r="H12">
        <v>6647</v>
      </c>
      <c r="I12">
        <v>7043</v>
      </c>
      <c r="L12">
        <f>SUM(D$2:D12)</f>
        <v>76290</v>
      </c>
      <c r="M12">
        <f>SUM(E$2:E12)</f>
        <v>79296</v>
      </c>
      <c r="N12">
        <f>SUM(F$2:F12)</f>
        <v>77068</v>
      </c>
      <c r="O12">
        <f>SUM(G$2:G12)</f>
        <v>78093</v>
      </c>
      <c r="P12">
        <f>SUM(H$2:H12)</f>
        <v>78829</v>
      </c>
      <c r="Q12">
        <f>SUM(I$2:I12)</f>
        <v>80586</v>
      </c>
      <c r="R12">
        <f t="shared" si="6"/>
        <v>78829</v>
      </c>
      <c r="T12" t="s">
        <v>18</v>
      </c>
      <c r="V12">
        <f t="shared" si="0"/>
        <v>-2539</v>
      </c>
      <c r="W12">
        <f t="shared" si="9"/>
        <v>467</v>
      </c>
      <c r="X12">
        <f t="shared" si="9"/>
        <v>-1761</v>
      </c>
      <c r="Y12">
        <f t="shared" si="9"/>
        <v>-736</v>
      </c>
      <c r="Z12">
        <f t="shared" si="9"/>
        <v>0</v>
      </c>
      <c r="AA12">
        <f t="shared" si="9"/>
        <v>1757</v>
      </c>
      <c r="AC12">
        <f t="shared" si="7"/>
        <v>6647</v>
      </c>
      <c r="AD12">
        <f t="shared" si="8"/>
        <v>6646.5</v>
      </c>
    </row>
    <row r="13" spans="1:30">
      <c r="B13" t="s">
        <v>19</v>
      </c>
      <c r="D13">
        <v>6337</v>
      </c>
      <c r="E13">
        <v>6782</v>
      </c>
      <c r="F13">
        <v>6535</v>
      </c>
      <c r="G13">
        <v>6859</v>
      </c>
      <c r="H13">
        <v>6706</v>
      </c>
      <c r="I13">
        <v>7047</v>
      </c>
      <c r="L13">
        <f>SUM(D$2:D13)</f>
        <v>82627</v>
      </c>
      <c r="M13">
        <f>SUM(E$2:E13)</f>
        <v>86078</v>
      </c>
      <c r="N13">
        <f>SUM(F$2:F13)</f>
        <v>83603</v>
      </c>
      <c r="O13">
        <f>SUM(G$2:G13)</f>
        <v>84952</v>
      </c>
      <c r="P13">
        <f>SUM(H$2:H13)</f>
        <v>85535</v>
      </c>
      <c r="Q13">
        <f>SUM(I$2:I13)</f>
        <v>87633</v>
      </c>
      <c r="R13">
        <f t="shared" si="6"/>
        <v>85535</v>
      </c>
      <c r="T13" t="s">
        <v>19</v>
      </c>
      <c r="V13">
        <f t="shared" si="0"/>
        <v>-2908</v>
      </c>
      <c r="W13">
        <f t="shared" si="9"/>
        <v>543</v>
      </c>
      <c r="X13">
        <f t="shared" si="9"/>
        <v>-1932</v>
      </c>
      <c r="Y13">
        <f t="shared" si="9"/>
        <v>-583</v>
      </c>
      <c r="Z13">
        <f t="shared" si="9"/>
        <v>0</v>
      </c>
      <c r="AA13">
        <f t="shared" si="9"/>
        <v>2098</v>
      </c>
      <c r="AC13">
        <f t="shared" si="7"/>
        <v>6782</v>
      </c>
      <c r="AD13">
        <f t="shared" si="8"/>
        <v>6782.5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8980</v>
      </c>
      <c r="D17">
        <v>7824</v>
      </c>
      <c r="E17">
        <v>8746</v>
      </c>
      <c r="F17">
        <v>7950</v>
      </c>
      <c r="G17">
        <v>7601</v>
      </c>
      <c r="H17">
        <v>8049</v>
      </c>
      <c r="I17">
        <v>9728</v>
      </c>
      <c r="K17">
        <f>SUM(C$17:C17)</f>
        <v>8980</v>
      </c>
      <c r="L17">
        <f>SUM(D$17:D17)</f>
        <v>7824</v>
      </c>
      <c r="M17">
        <f>SUM(E$17:E17)</f>
        <v>8746</v>
      </c>
      <c r="N17">
        <f>SUM(F$17:F17)</f>
        <v>7950</v>
      </c>
      <c r="O17">
        <f>SUM(G$17:G17)</f>
        <v>7601</v>
      </c>
      <c r="P17">
        <f>SUM(H$17:H17)</f>
        <v>8049</v>
      </c>
      <c r="Q17">
        <f>SUM(I$17:I17)</f>
        <v>9728</v>
      </c>
      <c r="R17">
        <f t="shared" ref="R17:R28" si="10">MEDIAN(M17:Q17)</f>
        <v>8049</v>
      </c>
      <c r="T17" t="s">
        <v>8</v>
      </c>
      <c r="U17">
        <f t="shared" ref="U17:AA28" si="11">K17-$R17</f>
        <v>931</v>
      </c>
      <c r="V17">
        <f t="shared" si="11"/>
        <v>-225</v>
      </c>
      <c r="W17">
        <f t="shared" si="11"/>
        <v>697</v>
      </c>
      <c r="X17">
        <f t="shared" si="11"/>
        <v>-99</v>
      </c>
      <c r="Y17">
        <f t="shared" si="11"/>
        <v>-448</v>
      </c>
      <c r="Z17">
        <f t="shared" si="11"/>
        <v>0</v>
      </c>
      <c r="AA17">
        <f t="shared" si="11"/>
        <v>1679</v>
      </c>
    </row>
    <row r="18" spans="2:27">
      <c r="B18" t="s">
        <v>9</v>
      </c>
      <c r="C18">
        <v>7099</v>
      </c>
      <c r="D18">
        <v>7441</v>
      </c>
      <c r="E18">
        <v>7018</v>
      </c>
      <c r="F18">
        <v>7291</v>
      </c>
      <c r="G18">
        <v>7240</v>
      </c>
      <c r="H18">
        <v>7854</v>
      </c>
      <c r="I18">
        <v>7460</v>
      </c>
      <c r="K18">
        <f>SUM(C$17:C18)</f>
        <v>16079</v>
      </c>
      <c r="L18">
        <f>SUM(D$17:D18)</f>
        <v>15265</v>
      </c>
      <c r="M18">
        <f>SUM(E$17:E18)</f>
        <v>15764</v>
      </c>
      <c r="N18">
        <f>SUM(F$17:F18)</f>
        <v>15241</v>
      </c>
      <c r="O18">
        <f>SUM(G$17:G18)</f>
        <v>14841</v>
      </c>
      <c r="P18">
        <f>SUM(H$17:H18)</f>
        <v>15903</v>
      </c>
      <c r="Q18">
        <f>SUM(I$17:I18)</f>
        <v>17188</v>
      </c>
      <c r="R18">
        <f t="shared" si="10"/>
        <v>15764</v>
      </c>
      <c r="T18" t="s">
        <v>9</v>
      </c>
      <c r="U18">
        <f t="shared" si="11"/>
        <v>315</v>
      </c>
      <c r="V18">
        <f t="shared" si="11"/>
        <v>-499</v>
      </c>
      <c r="W18">
        <f t="shared" si="11"/>
        <v>0</v>
      </c>
      <c r="X18">
        <f t="shared" si="11"/>
        <v>-523</v>
      </c>
      <c r="Y18">
        <f t="shared" si="11"/>
        <v>-923</v>
      </c>
      <c r="Z18">
        <f t="shared" si="11"/>
        <v>139</v>
      </c>
      <c r="AA18">
        <f t="shared" si="11"/>
        <v>1424</v>
      </c>
    </row>
    <row r="19" spans="2:27">
      <c r="B19" t="s">
        <v>10</v>
      </c>
      <c r="C19">
        <v>8010</v>
      </c>
      <c r="D19">
        <v>8612</v>
      </c>
      <c r="E19">
        <v>7425</v>
      </c>
      <c r="F19">
        <v>7974</v>
      </c>
      <c r="G19">
        <v>7787</v>
      </c>
      <c r="H19">
        <v>8339</v>
      </c>
      <c r="I19">
        <v>7110</v>
      </c>
      <c r="K19">
        <f>SUM(C$17:C19)</f>
        <v>24089</v>
      </c>
      <c r="L19">
        <f>SUM(D$17:D19)</f>
        <v>23877</v>
      </c>
      <c r="M19">
        <f>SUM(E$17:E19)</f>
        <v>23189</v>
      </c>
      <c r="N19">
        <f>SUM(F$17:F19)</f>
        <v>23215</v>
      </c>
      <c r="O19">
        <f>SUM(G$17:G19)</f>
        <v>22628</v>
      </c>
      <c r="P19">
        <f>SUM(H$17:H19)</f>
        <v>24242</v>
      </c>
      <c r="Q19">
        <f>SUM(I$17:I19)</f>
        <v>24298</v>
      </c>
      <c r="R19">
        <f t="shared" si="10"/>
        <v>23215</v>
      </c>
      <c r="T19" t="s">
        <v>10</v>
      </c>
      <c r="U19">
        <f t="shared" si="11"/>
        <v>874</v>
      </c>
      <c r="V19">
        <f t="shared" si="11"/>
        <v>662</v>
      </c>
      <c r="W19">
        <f t="shared" si="11"/>
        <v>-26</v>
      </c>
      <c r="X19">
        <f t="shared" si="11"/>
        <v>0</v>
      </c>
      <c r="Y19">
        <f t="shared" si="11"/>
        <v>-587</v>
      </c>
      <c r="Z19">
        <f t="shared" si="11"/>
        <v>1027</v>
      </c>
      <c r="AA19">
        <f t="shared" si="11"/>
        <v>1083</v>
      </c>
    </row>
    <row r="20" spans="2:27">
      <c r="B20" t="s">
        <v>11</v>
      </c>
      <c r="C20">
        <v>7259</v>
      </c>
      <c r="D20">
        <v>7725</v>
      </c>
      <c r="E20">
        <v>7356</v>
      </c>
      <c r="F20">
        <v>7297</v>
      </c>
      <c r="G20">
        <v>6816</v>
      </c>
      <c r="H20">
        <v>6699</v>
      </c>
      <c r="I20">
        <v>6513</v>
      </c>
      <c r="K20">
        <f>SUM(C$17:C20)</f>
        <v>31348</v>
      </c>
      <c r="L20">
        <f>SUM(D$17:D20)</f>
        <v>31602</v>
      </c>
      <c r="M20">
        <f>SUM(E$17:E20)</f>
        <v>30545</v>
      </c>
      <c r="N20">
        <f>SUM(F$17:F20)</f>
        <v>30512</v>
      </c>
      <c r="O20">
        <f>SUM(G$17:G20)</f>
        <v>29444</v>
      </c>
      <c r="P20">
        <f>SUM(H$17:H20)</f>
        <v>30941</v>
      </c>
      <c r="Q20">
        <f>SUM(I$17:I20)</f>
        <v>30811</v>
      </c>
      <c r="R20">
        <f t="shared" si="10"/>
        <v>30545</v>
      </c>
      <c r="T20" t="s">
        <v>11</v>
      </c>
      <c r="U20">
        <f t="shared" si="11"/>
        <v>803</v>
      </c>
      <c r="V20">
        <f t="shared" si="11"/>
        <v>1057</v>
      </c>
      <c r="W20">
        <f t="shared" si="11"/>
        <v>0</v>
      </c>
      <c r="X20">
        <f t="shared" si="11"/>
        <v>-33</v>
      </c>
      <c r="Y20">
        <f t="shared" si="11"/>
        <v>-1101</v>
      </c>
      <c r="Z20">
        <f t="shared" si="11"/>
        <v>396</v>
      </c>
      <c r="AA20">
        <f t="shared" si="11"/>
        <v>266</v>
      </c>
    </row>
    <row r="21" spans="2:27">
      <c r="B21" t="s">
        <v>12</v>
      </c>
      <c r="C21">
        <v>6954</v>
      </c>
      <c r="D21">
        <v>7029</v>
      </c>
      <c r="E21">
        <v>6981</v>
      </c>
      <c r="F21">
        <v>6591</v>
      </c>
      <c r="G21">
        <v>6754</v>
      </c>
      <c r="H21">
        <v>6269</v>
      </c>
      <c r="I21">
        <v>6584</v>
      </c>
      <c r="K21">
        <f>SUM(C$17:C21)</f>
        <v>38302</v>
      </c>
      <c r="L21">
        <f>SUM(D$17:D21)</f>
        <v>38631</v>
      </c>
      <c r="M21">
        <f>SUM(E$17:E21)</f>
        <v>37526</v>
      </c>
      <c r="N21">
        <f>SUM(F$17:F21)</f>
        <v>37103</v>
      </c>
      <c r="O21">
        <f>SUM(G$17:G21)</f>
        <v>36198</v>
      </c>
      <c r="P21">
        <f>SUM(H$17:H21)</f>
        <v>37210</v>
      </c>
      <c r="Q21">
        <f>SUM(I$17:I21)</f>
        <v>37395</v>
      </c>
      <c r="R21">
        <f t="shared" si="10"/>
        <v>37210</v>
      </c>
      <c r="T21" t="s">
        <v>12</v>
      </c>
      <c r="U21">
        <f t="shared" si="11"/>
        <v>1092</v>
      </c>
      <c r="V21">
        <f t="shared" si="11"/>
        <v>1421</v>
      </c>
      <c r="W21">
        <f t="shared" si="11"/>
        <v>316</v>
      </c>
      <c r="X21">
        <f t="shared" si="11"/>
        <v>-107</v>
      </c>
      <c r="Y21">
        <f t="shared" si="11"/>
        <v>-1012</v>
      </c>
      <c r="Z21">
        <f t="shared" si="11"/>
        <v>0</v>
      </c>
      <c r="AA21">
        <f t="shared" si="11"/>
        <v>185</v>
      </c>
    </row>
    <row r="22" spans="2:27">
      <c r="B22" t="s">
        <v>13</v>
      </c>
      <c r="C22">
        <v>6510</v>
      </c>
      <c r="D22">
        <v>7030</v>
      </c>
      <c r="E22">
        <v>6931</v>
      </c>
      <c r="F22">
        <v>6331</v>
      </c>
      <c r="G22">
        <v>6528</v>
      </c>
      <c r="H22">
        <v>6190</v>
      </c>
      <c r="I22">
        <v>6163</v>
      </c>
      <c r="K22">
        <f>SUM(C$17:C22)</f>
        <v>44812</v>
      </c>
      <c r="L22">
        <f>SUM(D$17:D22)</f>
        <v>45661</v>
      </c>
      <c r="M22">
        <f>SUM(E$17:E22)</f>
        <v>44457</v>
      </c>
      <c r="N22">
        <f>SUM(F$17:F22)</f>
        <v>43434</v>
      </c>
      <c r="O22">
        <f>SUM(G$17:G22)</f>
        <v>42726</v>
      </c>
      <c r="P22">
        <f>SUM(H$17:H22)</f>
        <v>43400</v>
      </c>
      <c r="Q22">
        <f>SUM(I$17:I22)</f>
        <v>43558</v>
      </c>
      <c r="R22">
        <f t="shared" si="10"/>
        <v>43434</v>
      </c>
      <c r="T22" t="s">
        <v>13</v>
      </c>
      <c r="U22">
        <f t="shared" si="11"/>
        <v>1378</v>
      </c>
      <c r="V22">
        <f t="shared" si="11"/>
        <v>2227</v>
      </c>
      <c r="W22">
        <f t="shared" si="11"/>
        <v>1023</v>
      </c>
      <c r="X22">
        <f t="shared" si="11"/>
        <v>0</v>
      </c>
      <c r="Y22">
        <f t="shared" si="11"/>
        <v>-708</v>
      </c>
      <c r="Z22">
        <f t="shared" si="11"/>
        <v>-34</v>
      </c>
      <c r="AA22">
        <f t="shared" si="11"/>
        <v>124</v>
      </c>
    </row>
    <row r="23" spans="2:27">
      <c r="B23" t="s">
        <v>14</v>
      </c>
      <c r="D23">
        <v>7460</v>
      </c>
      <c r="E23">
        <v>6721</v>
      </c>
      <c r="F23">
        <v>6592</v>
      </c>
      <c r="G23">
        <v>6607</v>
      </c>
      <c r="H23">
        <v>6630</v>
      </c>
      <c r="I23">
        <v>6345</v>
      </c>
      <c r="L23">
        <f>SUM(D$17:D23)</f>
        <v>53121</v>
      </c>
      <c r="M23">
        <f>SUM(E$17:E23)</f>
        <v>51178</v>
      </c>
      <c r="N23">
        <f>SUM(F$17:F23)</f>
        <v>50026</v>
      </c>
      <c r="O23">
        <f>SUM(G$17:G23)</f>
        <v>49333</v>
      </c>
      <c r="P23">
        <f>SUM(H$17:H23)</f>
        <v>50030</v>
      </c>
      <c r="Q23">
        <f>SUM(I$17:I23)</f>
        <v>49903</v>
      </c>
      <c r="R23">
        <f t="shared" si="10"/>
        <v>50026</v>
      </c>
      <c r="T23" t="s">
        <v>14</v>
      </c>
      <c r="V23">
        <f t="shared" si="11"/>
        <v>3095</v>
      </c>
      <c r="W23">
        <f t="shared" si="11"/>
        <v>1152</v>
      </c>
      <c r="X23">
        <f t="shared" si="11"/>
        <v>0</v>
      </c>
      <c r="Y23">
        <f t="shared" si="11"/>
        <v>-693</v>
      </c>
      <c r="Z23">
        <f t="shared" si="11"/>
        <v>4</v>
      </c>
      <c r="AA23">
        <f t="shared" si="11"/>
        <v>-123</v>
      </c>
    </row>
    <row r="24" spans="2:27">
      <c r="B24" t="s">
        <v>15</v>
      </c>
      <c r="D24">
        <v>7174</v>
      </c>
      <c r="E24">
        <v>6976</v>
      </c>
      <c r="F24">
        <v>6809</v>
      </c>
      <c r="G24">
        <v>6559</v>
      </c>
      <c r="H24">
        <v>6777</v>
      </c>
      <c r="I24">
        <v>6531</v>
      </c>
      <c r="L24">
        <f>SUM(D$17:D24)</f>
        <v>60295</v>
      </c>
      <c r="M24">
        <f>SUM(E$17:E24)</f>
        <v>58154</v>
      </c>
      <c r="N24">
        <f>SUM(F$17:F24)</f>
        <v>56835</v>
      </c>
      <c r="O24">
        <f>SUM(G$17:G24)</f>
        <v>55892</v>
      </c>
      <c r="P24">
        <f>SUM(H$17:H24)</f>
        <v>56807</v>
      </c>
      <c r="Q24">
        <f>SUM(I$17:I24)</f>
        <v>56434</v>
      </c>
      <c r="R24">
        <f t="shared" si="10"/>
        <v>56807</v>
      </c>
      <c r="T24" t="s">
        <v>15</v>
      </c>
      <c r="V24">
        <f t="shared" si="11"/>
        <v>3488</v>
      </c>
      <c r="W24">
        <f t="shared" si="11"/>
        <v>1347</v>
      </c>
      <c r="X24">
        <f t="shared" si="11"/>
        <v>28</v>
      </c>
      <c r="Y24">
        <f t="shared" si="11"/>
        <v>-915</v>
      </c>
      <c r="Z24">
        <f t="shared" si="11"/>
        <v>0</v>
      </c>
      <c r="AA24">
        <f t="shared" si="11"/>
        <v>-373</v>
      </c>
    </row>
    <row r="25" spans="2:27">
      <c r="B25" t="s">
        <v>16</v>
      </c>
      <c r="D25">
        <v>6841</v>
      </c>
      <c r="E25">
        <v>7079</v>
      </c>
      <c r="F25">
        <v>6771</v>
      </c>
      <c r="G25">
        <v>6441</v>
      </c>
      <c r="H25">
        <v>6232</v>
      </c>
      <c r="I25">
        <v>6138</v>
      </c>
      <c r="L25">
        <f>SUM(D$17:D25)</f>
        <v>67136</v>
      </c>
      <c r="M25">
        <f>SUM(E$17:E25)</f>
        <v>65233</v>
      </c>
      <c r="N25">
        <f>SUM(F$17:F25)</f>
        <v>63606</v>
      </c>
      <c r="O25">
        <f>SUM(G$17:G25)</f>
        <v>62333</v>
      </c>
      <c r="P25">
        <f>SUM(H$17:H25)</f>
        <v>63039</v>
      </c>
      <c r="Q25">
        <f>SUM(I$17:I25)</f>
        <v>62572</v>
      </c>
      <c r="R25">
        <f t="shared" si="10"/>
        <v>63039</v>
      </c>
      <c r="T25" t="s">
        <v>16</v>
      </c>
      <c r="V25">
        <f t="shared" si="11"/>
        <v>4097</v>
      </c>
      <c r="W25">
        <f t="shared" si="11"/>
        <v>2194</v>
      </c>
      <c r="X25">
        <f t="shared" si="11"/>
        <v>567</v>
      </c>
      <c r="Y25">
        <f t="shared" si="11"/>
        <v>-706</v>
      </c>
      <c r="Z25">
        <f t="shared" si="11"/>
        <v>0</v>
      </c>
      <c r="AA25">
        <f t="shared" si="11"/>
        <v>-467</v>
      </c>
    </row>
    <row r="26" spans="2:27">
      <c r="B26" t="s">
        <v>17</v>
      </c>
      <c r="D26">
        <v>8013</v>
      </c>
      <c r="E26">
        <v>7734</v>
      </c>
      <c r="F26">
        <v>7650</v>
      </c>
      <c r="G26">
        <v>6977</v>
      </c>
      <c r="H26">
        <v>6824</v>
      </c>
      <c r="I26">
        <v>6764</v>
      </c>
      <c r="L26">
        <f>SUM(D$17:D26)</f>
        <v>75149</v>
      </c>
      <c r="M26">
        <f>SUM(E$17:E26)</f>
        <v>72967</v>
      </c>
      <c r="N26">
        <f>SUM(F$17:F26)</f>
        <v>71256</v>
      </c>
      <c r="O26">
        <f>SUM(G$17:G26)</f>
        <v>69310</v>
      </c>
      <c r="P26">
        <f>SUM(H$17:H26)</f>
        <v>69863</v>
      </c>
      <c r="Q26">
        <f>SUM(I$17:I26)</f>
        <v>69336</v>
      </c>
      <c r="R26">
        <f t="shared" si="10"/>
        <v>69863</v>
      </c>
      <c r="T26" t="s">
        <v>17</v>
      </c>
      <c r="V26">
        <f t="shared" si="11"/>
        <v>5286</v>
      </c>
      <c r="W26">
        <f t="shared" si="11"/>
        <v>3104</v>
      </c>
      <c r="X26">
        <f t="shared" si="11"/>
        <v>1393</v>
      </c>
      <c r="Y26">
        <f t="shared" si="11"/>
        <v>-553</v>
      </c>
      <c r="Z26">
        <f t="shared" si="11"/>
        <v>0</v>
      </c>
      <c r="AA26">
        <f t="shared" si="11"/>
        <v>-527</v>
      </c>
    </row>
    <row r="27" spans="2:27">
      <c r="B27" t="s">
        <v>18</v>
      </c>
      <c r="D27">
        <v>7565</v>
      </c>
      <c r="E27">
        <v>9055</v>
      </c>
      <c r="F27">
        <v>9993</v>
      </c>
      <c r="G27">
        <v>6813</v>
      </c>
      <c r="H27">
        <v>6701</v>
      </c>
      <c r="I27">
        <v>6681</v>
      </c>
      <c r="L27">
        <f>SUM(D$17:D27)</f>
        <v>82714</v>
      </c>
      <c r="M27">
        <f>SUM(E$17:E27)</f>
        <v>82022</v>
      </c>
      <c r="N27">
        <f>SUM(F$17:F27)</f>
        <v>81249</v>
      </c>
      <c r="O27">
        <f>SUM(G$17:G27)</f>
        <v>76123</v>
      </c>
      <c r="P27">
        <f>SUM(H$17:H27)</f>
        <v>76564</v>
      </c>
      <c r="Q27">
        <f>SUM(I$17:I27)</f>
        <v>76017</v>
      </c>
      <c r="R27">
        <f t="shared" si="10"/>
        <v>76564</v>
      </c>
      <c r="T27" t="s">
        <v>18</v>
      </c>
      <c r="V27">
        <f t="shared" si="11"/>
        <v>6150</v>
      </c>
      <c r="W27">
        <f t="shared" si="11"/>
        <v>5458</v>
      </c>
      <c r="X27">
        <f t="shared" si="11"/>
        <v>4685</v>
      </c>
      <c r="Y27">
        <f t="shared" si="11"/>
        <v>-441</v>
      </c>
      <c r="Z27">
        <f t="shared" si="11"/>
        <v>0</v>
      </c>
      <c r="AA27">
        <f t="shared" si="11"/>
        <v>-547</v>
      </c>
    </row>
    <row r="28" spans="2:27">
      <c r="B28" t="s">
        <v>19</v>
      </c>
      <c r="D28">
        <v>9393</v>
      </c>
      <c r="E28">
        <v>8962</v>
      </c>
      <c r="F28">
        <v>10350</v>
      </c>
      <c r="G28">
        <v>7263</v>
      </c>
      <c r="H28">
        <v>7411</v>
      </c>
      <c r="I28">
        <v>7253</v>
      </c>
      <c r="L28">
        <f>SUM(D$17:D28)</f>
        <v>92107</v>
      </c>
      <c r="M28">
        <f>SUM(E$17:E28)</f>
        <v>90984</v>
      </c>
      <c r="N28">
        <f>SUM(F$17:F28)</f>
        <v>91599</v>
      </c>
      <c r="O28">
        <f>SUM(G$17:G28)</f>
        <v>83386</v>
      </c>
      <c r="P28">
        <f>SUM(H$17:H28)</f>
        <v>83975</v>
      </c>
      <c r="Q28">
        <f>SUM(I$17:I28)</f>
        <v>83270</v>
      </c>
      <c r="R28">
        <f t="shared" si="10"/>
        <v>83975</v>
      </c>
      <c r="T28" t="s">
        <v>19</v>
      </c>
      <c r="V28">
        <f t="shared" si="11"/>
        <v>8132</v>
      </c>
      <c r="W28">
        <f t="shared" si="11"/>
        <v>7009</v>
      </c>
      <c r="X28">
        <f t="shared" si="11"/>
        <v>7624</v>
      </c>
      <c r="Y28">
        <f t="shared" si="11"/>
        <v>-589</v>
      </c>
      <c r="Z28">
        <f t="shared" si="11"/>
        <v>0</v>
      </c>
      <c r="AA28">
        <f t="shared" si="11"/>
        <v>-705</v>
      </c>
    </row>
    <row r="31" spans="2:27">
      <c r="B31" s="3" t="s">
        <v>80</v>
      </c>
      <c r="C31" s="3"/>
    </row>
    <row r="32" spans="2:27">
      <c r="B32" s="3" t="s">
        <v>81</v>
      </c>
      <c r="C32" s="3"/>
    </row>
    <row r="34" spans="2:2">
      <c r="B34" s="3" t="s">
        <v>133</v>
      </c>
    </row>
  </sheetData>
  <hyperlinks>
    <hyperlink ref="A1" location="home!A1" display="home" xr:uid="{A67B4777-A719-41B0-960E-D2CFE5C7E9EE}"/>
    <hyperlink ref="B31" r:id="rId1" xr:uid="{3674497E-B212-4E0E-B743-8E69B5FE6C20}"/>
    <hyperlink ref="B32" r:id="rId2" xr:uid="{3E0DE19C-B59D-43C8-A13A-E4A2BA1AD7EA}"/>
    <hyperlink ref="B34" r:id="rId3" xr:uid="{1E859AB5-D905-4894-BEAC-F7B76FB1251D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ED701-ED00-4276-8062-2A84F1BE6887}">
  <dimension ref="A1:AD33"/>
  <sheetViews>
    <sheetView workbookViewId="0">
      <selection activeCell="B35" sqref="B35"/>
    </sheetView>
  </sheetViews>
  <sheetFormatPr baseColWidth="10" defaultRowHeight="15"/>
  <sheetData>
    <row r="1" spans="1:30">
      <c r="A1" s="3" t="s">
        <v>54</v>
      </c>
      <c r="C1" t="s">
        <v>102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K1" t="s">
        <v>102</v>
      </c>
      <c r="L1" t="s">
        <v>0</v>
      </c>
      <c r="M1" t="s">
        <v>1</v>
      </c>
      <c r="N1" t="s">
        <v>2</v>
      </c>
      <c r="O1" t="s">
        <v>3</v>
      </c>
      <c r="P1" t="s">
        <v>4</v>
      </c>
      <c r="Q1" t="s">
        <v>5</v>
      </c>
      <c r="R1" t="s">
        <v>7</v>
      </c>
      <c r="T1" t="s">
        <v>6</v>
      </c>
      <c r="U1" t="s">
        <v>102</v>
      </c>
      <c r="V1" t="s">
        <v>0</v>
      </c>
      <c r="W1" t="s">
        <v>1</v>
      </c>
      <c r="X1" t="s">
        <v>2</v>
      </c>
      <c r="Y1" t="s">
        <v>3</v>
      </c>
      <c r="Z1" t="s">
        <v>4</v>
      </c>
      <c r="AA1" t="s">
        <v>5</v>
      </c>
      <c r="AC1" t="s">
        <v>7</v>
      </c>
      <c r="AD1" t="s">
        <v>134</v>
      </c>
    </row>
    <row r="2" spans="1:30">
      <c r="B2" t="s">
        <v>8</v>
      </c>
      <c r="D2">
        <v>49711</v>
      </c>
      <c r="E2">
        <v>47742</v>
      </c>
      <c r="F2">
        <v>52804</v>
      </c>
      <c r="G2">
        <v>53677</v>
      </c>
      <c r="H2">
        <v>56173</v>
      </c>
      <c r="I2">
        <v>56237</v>
      </c>
      <c r="L2">
        <f>SUM(D$2:D2)</f>
        <v>49711</v>
      </c>
      <c r="M2">
        <f>SUM(E$2:E2)</f>
        <v>47742</v>
      </c>
      <c r="N2">
        <f>SUM(F$2:F2)</f>
        <v>52804</v>
      </c>
      <c r="O2">
        <f>SUM(G$2:G2)</f>
        <v>53677</v>
      </c>
      <c r="P2">
        <f>SUM(H$2:H2)</f>
        <v>56173</v>
      </c>
      <c r="Q2">
        <f>SUM(I$2:I2)</f>
        <v>56237</v>
      </c>
      <c r="R2">
        <f>MEDIAN(M2:Q2)</f>
        <v>53677</v>
      </c>
      <c r="T2" t="s">
        <v>8</v>
      </c>
      <c r="V2">
        <f t="shared" ref="V2:V13" si="0">L2-$R2</f>
        <v>-3966</v>
      </c>
      <c r="W2">
        <f t="shared" ref="W2:W13" si="1">M2-$R2</f>
        <v>-5935</v>
      </c>
      <c r="X2">
        <f t="shared" ref="X2:X13" si="2">N2-$R2</f>
        <v>-873</v>
      </c>
      <c r="Y2">
        <f t="shared" ref="Y2:Y13" si="3">O2-$R2</f>
        <v>0</v>
      </c>
      <c r="Z2">
        <f t="shared" ref="Z2:Z13" si="4">P2-$R2</f>
        <v>2496</v>
      </c>
      <c r="AA2">
        <f t="shared" ref="AA2:AA13" si="5">Q2-$R2</f>
        <v>2560</v>
      </c>
      <c r="AC2">
        <f>MEDIAN($E2:$I2)</f>
        <v>53677</v>
      </c>
      <c r="AD2">
        <f>MEDIAN(F2:I2)</f>
        <v>54925</v>
      </c>
    </row>
    <row r="3" spans="1:30">
      <c r="B3" t="s">
        <v>9</v>
      </c>
      <c r="D3">
        <v>46349</v>
      </c>
      <c r="E3">
        <v>46258</v>
      </c>
      <c r="F3">
        <v>48317</v>
      </c>
      <c r="G3">
        <v>48203</v>
      </c>
      <c r="H3">
        <v>48792</v>
      </c>
      <c r="I3">
        <v>51259</v>
      </c>
      <c r="L3">
        <f>SUM(D$2:D3)</f>
        <v>96060</v>
      </c>
      <c r="M3">
        <f>SUM(E$2:E3)</f>
        <v>94000</v>
      </c>
      <c r="N3">
        <f>SUM(F$2:F3)</f>
        <v>101121</v>
      </c>
      <c r="O3">
        <f>SUM(G$2:G3)</f>
        <v>101880</v>
      </c>
      <c r="P3">
        <f>SUM(H$2:H3)</f>
        <v>104965</v>
      </c>
      <c r="Q3">
        <f>SUM(I$2:I3)</f>
        <v>107496</v>
      </c>
      <c r="R3">
        <f t="shared" ref="R3:R13" si="6">MEDIAN(M3:Q3)</f>
        <v>101880</v>
      </c>
      <c r="T3" t="s">
        <v>9</v>
      </c>
      <c r="V3">
        <f t="shared" si="0"/>
        <v>-5820</v>
      </c>
      <c r="W3">
        <f t="shared" si="1"/>
        <v>-7880</v>
      </c>
      <c r="X3">
        <f t="shared" si="2"/>
        <v>-759</v>
      </c>
      <c r="Y3">
        <f t="shared" si="3"/>
        <v>0</v>
      </c>
      <c r="Z3">
        <f t="shared" si="4"/>
        <v>3085</v>
      </c>
      <c r="AA3">
        <f t="shared" si="5"/>
        <v>5616</v>
      </c>
      <c r="AC3">
        <f t="shared" ref="AC3:AC13" si="7">MEDIAN($E3:$I3)</f>
        <v>48317</v>
      </c>
      <c r="AD3">
        <f t="shared" ref="AD3:AD13" si="8">MEDIAN(F3:I3)</f>
        <v>48554.5</v>
      </c>
    </row>
    <row r="4" spans="1:30">
      <c r="B4" t="s">
        <v>10</v>
      </c>
      <c r="D4">
        <v>51230</v>
      </c>
      <c r="E4">
        <v>52481</v>
      </c>
      <c r="F4">
        <v>51080</v>
      </c>
      <c r="G4">
        <v>52880</v>
      </c>
      <c r="H4">
        <v>53875</v>
      </c>
      <c r="I4">
        <v>56625</v>
      </c>
      <c r="L4">
        <f>SUM(D$2:D4)</f>
        <v>147290</v>
      </c>
      <c r="M4">
        <f>SUM(E$2:E4)</f>
        <v>146481</v>
      </c>
      <c r="N4">
        <f>SUM(F$2:F4)</f>
        <v>152201</v>
      </c>
      <c r="O4">
        <f>SUM(G$2:G4)</f>
        <v>154760</v>
      </c>
      <c r="P4">
        <f>SUM(H$2:H4)</f>
        <v>158840</v>
      </c>
      <c r="Q4">
        <f>SUM(I$2:I4)</f>
        <v>164121</v>
      </c>
      <c r="R4">
        <f t="shared" si="6"/>
        <v>154760</v>
      </c>
      <c r="T4" t="s">
        <v>10</v>
      </c>
      <c r="V4">
        <f t="shared" si="0"/>
        <v>-7470</v>
      </c>
      <c r="W4">
        <f t="shared" si="1"/>
        <v>-8279</v>
      </c>
      <c r="X4">
        <f t="shared" si="2"/>
        <v>-2559</v>
      </c>
      <c r="Y4">
        <f t="shared" si="3"/>
        <v>0</v>
      </c>
      <c r="Z4">
        <f t="shared" si="4"/>
        <v>4080</v>
      </c>
      <c r="AA4">
        <f t="shared" si="5"/>
        <v>9361</v>
      </c>
      <c r="AC4">
        <f t="shared" si="7"/>
        <v>52880</v>
      </c>
      <c r="AD4">
        <f t="shared" si="8"/>
        <v>53377.5</v>
      </c>
    </row>
    <row r="5" spans="1:30">
      <c r="B5" t="s">
        <v>11</v>
      </c>
      <c r="D5">
        <v>48376</v>
      </c>
      <c r="E5">
        <v>50278</v>
      </c>
      <c r="F5">
        <v>49337</v>
      </c>
      <c r="G5">
        <v>51148</v>
      </c>
      <c r="H5">
        <v>52639</v>
      </c>
      <c r="I5">
        <v>54613</v>
      </c>
      <c r="L5">
        <f>SUM(D$2:D5)</f>
        <v>195666</v>
      </c>
      <c r="M5">
        <f>SUM(E$2:E5)</f>
        <v>196759</v>
      </c>
      <c r="N5">
        <f>SUM(F$2:F5)</f>
        <v>201538</v>
      </c>
      <c r="O5">
        <f>SUM(G$2:G5)</f>
        <v>205908</v>
      </c>
      <c r="P5">
        <f>SUM(H$2:H5)</f>
        <v>211479</v>
      </c>
      <c r="Q5">
        <f>SUM(I$2:I5)</f>
        <v>218734</v>
      </c>
      <c r="R5">
        <f t="shared" si="6"/>
        <v>205908</v>
      </c>
      <c r="T5" t="s">
        <v>11</v>
      </c>
      <c r="V5">
        <f t="shared" si="0"/>
        <v>-10242</v>
      </c>
      <c r="W5">
        <f t="shared" si="1"/>
        <v>-9149</v>
      </c>
      <c r="X5">
        <f t="shared" si="2"/>
        <v>-4370</v>
      </c>
      <c r="Y5">
        <f t="shared" si="3"/>
        <v>0</v>
      </c>
      <c r="Z5">
        <f t="shared" si="4"/>
        <v>5571</v>
      </c>
      <c r="AA5">
        <f t="shared" si="5"/>
        <v>12826</v>
      </c>
      <c r="AC5">
        <f t="shared" si="7"/>
        <v>51148</v>
      </c>
      <c r="AD5">
        <f t="shared" si="8"/>
        <v>51893.5</v>
      </c>
    </row>
    <row r="6" spans="1:30">
      <c r="B6" t="s">
        <v>12</v>
      </c>
      <c r="D6">
        <v>51245</v>
      </c>
      <c r="E6">
        <v>51329</v>
      </c>
      <c r="F6">
        <v>52094</v>
      </c>
      <c r="G6">
        <v>55108</v>
      </c>
      <c r="H6">
        <v>56599</v>
      </c>
      <c r="I6">
        <v>58224</v>
      </c>
      <c r="L6">
        <f>SUM(D$2:D6)</f>
        <v>246911</v>
      </c>
      <c r="M6">
        <f>SUM(E$2:E6)</f>
        <v>248088</v>
      </c>
      <c r="N6">
        <f>SUM(F$2:F6)</f>
        <v>253632</v>
      </c>
      <c r="O6">
        <f>SUM(G$2:G6)</f>
        <v>261016</v>
      </c>
      <c r="P6">
        <f>SUM(H$2:H6)</f>
        <v>268078</v>
      </c>
      <c r="Q6">
        <f>SUM(I$2:I6)</f>
        <v>276958</v>
      </c>
      <c r="R6">
        <f t="shared" si="6"/>
        <v>261016</v>
      </c>
      <c r="T6" t="s">
        <v>12</v>
      </c>
      <c r="V6">
        <f t="shared" si="0"/>
        <v>-14105</v>
      </c>
      <c r="W6">
        <f t="shared" si="1"/>
        <v>-12928</v>
      </c>
      <c r="X6">
        <f t="shared" si="2"/>
        <v>-7384</v>
      </c>
      <c r="Y6">
        <f t="shared" si="3"/>
        <v>0</v>
      </c>
      <c r="Z6">
        <f t="shared" si="4"/>
        <v>7062</v>
      </c>
      <c r="AA6">
        <f t="shared" si="5"/>
        <v>15942</v>
      </c>
      <c r="AC6">
        <f t="shared" si="7"/>
        <v>55108</v>
      </c>
      <c r="AD6">
        <f t="shared" si="8"/>
        <v>55853.5</v>
      </c>
    </row>
    <row r="7" spans="1:30">
      <c r="B7" t="s">
        <v>13</v>
      </c>
      <c r="D7">
        <v>49833</v>
      </c>
      <c r="E7">
        <v>52204</v>
      </c>
      <c r="F7">
        <v>51495</v>
      </c>
      <c r="G7">
        <v>53539</v>
      </c>
      <c r="H7">
        <v>54968</v>
      </c>
      <c r="I7">
        <v>56431</v>
      </c>
      <c r="L7">
        <f>SUM(D$2:D7)</f>
        <v>296744</v>
      </c>
      <c r="M7">
        <f>SUM(E$2:E7)</f>
        <v>300292</v>
      </c>
      <c r="N7">
        <f>SUM(F$2:F7)</f>
        <v>305127</v>
      </c>
      <c r="O7">
        <f>SUM(G$2:G7)</f>
        <v>314555</v>
      </c>
      <c r="P7">
        <f>SUM(H$2:H7)</f>
        <v>323046</v>
      </c>
      <c r="Q7">
        <f>SUM(I$2:I7)</f>
        <v>333389</v>
      </c>
      <c r="R7">
        <f t="shared" si="6"/>
        <v>314555</v>
      </c>
      <c r="T7" t="s">
        <v>13</v>
      </c>
      <c r="V7">
        <f t="shared" si="0"/>
        <v>-17811</v>
      </c>
      <c r="W7">
        <f t="shared" si="1"/>
        <v>-14263</v>
      </c>
      <c r="X7">
        <f t="shared" si="2"/>
        <v>-9428</v>
      </c>
      <c r="Y7">
        <f t="shared" si="3"/>
        <v>0</v>
      </c>
      <c r="Z7">
        <f t="shared" si="4"/>
        <v>8491</v>
      </c>
      <c r="AA7">
        <f t="shared" si="5"/>
        <v>18834</v>
      </c>
      <c r="AC7">
        <f t="shared" si="7"/>
        <v>53539</v>
      </c>
      <c r="AD7">
        <f t="shared" si="8"/>
        <v>54253.5</v>
      </c>
    </row>
    <row r="8" spans="1:30">
      <c r="B8" t="s">
        <v>14</v>
      </c>
      <c r="D8">
        <v>52042</v>
      </c>
      <c r="E8">
        <v>55385</v>
      </c>
      <c r="F8">
        <v>53515</v>
      </c>
      <c r="G8">
        <v>56440</v>
      </c>
      <c r="H8">
        <v>56824</v>
      </c>
      <c r="I8">
        <v>58797</v>
      </c>
      <c r="L8">
        <f>SUM(D$2:D8)</f>
        <v>348786</v>
      </c>
      <c r="M8">
        <f>SUM(E$2:E8)</f>
        <v>355677</v>
      </c>
      <c r="N8">
        <f>SUM(F$2:F8)</f>
        <v>358642</v>
      </c>
      <c r="O8">
        <f>SUM(G$2:G8)</f>
        <v>370995</v>
      </c>
      <c r="P8">
        <f>SUM(H$2:H8)</f>
        <v>379870</v>
      </c>
      <c r="Q8">
        <f>SUM(I$2:I8)</f>
        <v>392186</v>
      </c>
      <c r="R8">
        <f t="shared" si="6"/>
        <v>370995</v>
      </c>
      <c r="T8" t="s">
        <v>14</v>
      </c>
      <c r="V8">
        <f t="shared" si="0"/>
        <v>-22209</v>
      </c>
      <c r="W8">
        <f t="shared" si="1"/>
        <v>-15318</v>
      </c>
      <c r="X8">
        <f t="shared" si="2"/>
        <v>-12353</v>
      </c>
      <c r="Y8">
        <f t="shared" si="3"/>
        <v>0</v>
      </c>
      <c r="Z8">
        <f t="shared" si="4"/>
        <v>8875</v>
      </c>
      <c r="AA8">
        <f t="shared" si="5"/>
        <v>21191</v>
      </c>
      <c r="AC8">
        <f t="shared" si="7"/>
        <v>56440</v>
      </c>
      <c r="AD8">
        <f t="shared" si="8"/>
        <v>56632</v>
      </c>
    </row>
    <row r="9" spans="1:30">
      <c r="B9" t="s">
        <v>15</v>
      </c>
      <c r="D9">
        <v>52123</v>
      </c>
      <c r="E9">
        <v>54287</v>
      </c>
      <c r="F9">
        <v>51662</v>
      </c>
      <c r="G9">
        <v>55359</v>
      </c>
      <c r="H9">
        <v>56719</v>
      </c>
      <c r="I9">
        <v>58776</v>
      </c>
      <c r="L9">
        <f>SUM(D$2:D9)</f>
        <v>400909</v>
      </c>
      <c r="M9">
        <f>SUM(E$2:E9)</f>
        <v>409964</v>
      </c>
      <c r="N9">
        <f>SUM(F$2:F9)</f>
        <v>410304</v>
      </c>
      <c r="O9">
        <f>SUM(G$2:G9)</f>
        <v>426354</v>
      </c>
      <c r="P9">
        <f>SUM(H$2:H9)</f>
        <v>436589</v>
      </c>
      <c r="Q9">
        <f>SUM(I$2:I9)</f>
        <v>450962</v>
      </c>
      <c r="R9">
        <f t="shared" si="6"/>
        <v>426354</v>
      </c>
      <c r="T9" t="s">
        <v>15</v>
      </c>
      <c r="V9">
        <f t="shared" si="0"/>
        <v>-25445</v>
      </c>
      <c r="W9">
        <f t="shared" si="1"/>
        <v>-16390</v>
      </c>
      <c r="X9">
        <f t="shared" si="2"/>
        <v>-16050</v>
      </c>
      <c r="Y9">
        <f t="shared" si="3"/>
        <v>0</v>
      </c>
      <c r="Z9">
        <f t="shared" si="4"/>
        <v>10235</v>
      </c>
      <c r="AA9">
        <f t="shared" si="5"/>
        <v>24608</v>
      </c>
      <c r="AC9">
        <f t="shared" si="7"/>
        <v>55359</v>
      </c>
      <c r="AD9">
        <f t="shared" si="8"/>
        <v>56039</v>
      </c>
    </row>
    <row r="10" spans="1:30">
      <c r="B10" t="s">
        <v>16</v>
      </c>
      <c r="D10">
        <v>52180</v>
      </c>
      <c r="E10">
        <v>55296</v>
      </c>
      <c r="F10">
        <v>53079</v>
      </c>
      <c r="G10">
        <v>55164</v>
      </c>
      <c r="H10">
        <v>56145</v>
      </c>
      <c r="I10">
        <v>58740</v>
      </c>
      <c r="L10">
        <f>SUM(D$2:D10)</f>
        <v>453089</v>
      </c>
      <c r="M10">
        <f>SUM(E$2:E10)</f>
        <v>465260</v>
      </c>
      <c r="N10">
        <f>SUM(F$2:F10)</f>
        <v>463383</v>
      </c>
      <c r="O10">
        <f>SUM(G$2:G10)</f>
        <v>481518</v>
      </c>
      <c r="P10">
        <f>SUM(H$2:H10)</f>
        <v>492734</v>
      </c>
      <c r="Q10">
        <f>SUM(I$2:I10)</f>
        <v>509702</v>
      </c>
      <c r="R10">
        <f t="shared" si="6"/>
        <v>481518</v>
      </c>
      <c r="T10" t="s">
        <v>16</v>
      </c>
      <c r="V10">
        <f t="shared" si="0"/>
        <v>-28429</v>
      </c>
      <c r="W10">
        <f t="shared" si="1"/>
        <v>-16258</v>
      </c>
      <c r="X10">
        <f t="shared" si="2"/>
        <v>-18135</v>
      </c>
      <c r="Y10">
        <f t="shared" si="3"/>
        <v>0</v>
      </c>
      <c r="Z10">
        <f t="shared" si="4"/>
        <v>11216</v>
      </c>
      <c r="AA10">
        <f t="shared" si="5"/>
        <v>28184</v>
      </c>
      <c r="AC10">
        <f t="shared" si="7"/>
        <v>55296</v>
      </c>
      <c r="AD10">
        <f t="shared" si="8"/>
        <v>55654.5</v>
      </c>
    </row>
    <row r="11" spans="1:30">
      <c r="B11" t="s">
        <v>17</v>
      </c>
      <c r="D11">
        <v>52845</v>
      </c>
      <c r="E11">
        <v>55705</v>
      </c>
      <c r="F11">
        <v>53624</v>
      </c>
      <c r="G11">
        <v>55281</v>
      </c>
      <c r="H11">
        <v>56663</v>
      </c>
      <c r="I11">
        <v>58590</v>
      </c>
      <c r="L11">
        <f>SUM(D$2:D11)</f>
        <v>505934</v>
      </c>
      <c r="M11">
        <f>SUM(E$2:E11)</f>
        <v>520965</v>
      </c>
      <c r="N11">
        <f>SUM(F$2:F11)</f>
        <v>517007</v>
      </c>
      <c r="O11">
        <f>SUM(G$2:G11)</f>
        <v>536799</v>
      </c>
      <c r="P11">
        <f>SUM(H$2:H11)</f>
        <v>549397</v>
      </c>
      <c r="Q11">
        <f>SUM(I$2:I11)</f>
        <v>568292</v>
      </c>
      <c r="R11">
        <f t="shared" si="6"/>
        <v>536799</v>
      </c>
      <c r="T11" t="s">
        <v>17</v>
      </c>
      <c r="V11">
        <f t="shared" si="0"/>
        <v>-30865</v>
      </c>
      <c r="W11">
        <f t="shared" si="1"/>
        <v>-15834</v>
      </c>
      <c r="X11">
        <f t="shared" si="2"/>
        <v>-19792</v>
      </c>
      <c r="Y11">
        <f t="shared" si="3"/>
        <v>0</v>
      </c>
      <c r="Z11">
        <f t="shared" si="4"/>
        <v>12598</v>
      </c>
      <c r="AA11">
        <f t="shared" si="5"/>
        <v>31493</v>
      </c>
      <c r="AC11">
        <f t="shared" si="7"/>
        <v>55705</v>
      </c>
      <c r="AD11">
        <f t="shared" si="8"/>
        <v>55972</v>
      </c>
    </row>
    <row r="12" spans="1:30">
      <c r="B12" t="s">
        <v>18</v>
      </c>
      <c r="D12">
        <v>50356</v>
      </c>
      <c r="E12">
        <v>52498</v>
      </c>
      <c r="F12">
        <v>49638</v>
      </c>
      <c r="G12">
        <v>51922</v>
      </c>
      <c r="H12">
        <v>54037</v>
      </c>
      <c r="I12">
        <v>56101</v>
      </c>
      <c r="L12">
        <f>SUM(D$2:D12)</f>
        <v>556290</v>
      </c>
      <c r="M12">
        <f>SUM(E$2:E12)</f>
        <v>573463</v>
      </c>
      <c r="N12">
        <f>SUM(F$2:F12)</f>
        <v>566645</v>
      </c>
      <c r="O12">
        <f>SUM(G$2:G12)</f>
        <v>588721</v>
      </c>
      <c r="P12">
        <f>SUM(H$2:H12)</f>
        <v>603434</v>
      </c>
      <c r="Q12">
        <f>SUM(I$2:I12)</f>
        <v>624393</v>
      </c>
      <c r="R12">
        <f t="shared" si="6"/>
        <v>588721</v>
      </c>
      <c r="T12" t="s">
        <v>18</v>
      </c>
      <c r="V12">
        <f t="shared" si="0"/>
        <v>-32431</v>
      </c>
      <c r="W12">
        <f t="shared" si="1"/>
        <v>-15258</v>
      </c>
      <c r="X12">
        <f t="shared" si="2"/>
        <v>-22076</v>
      </c>
      <c r="Y12">
        <f t="shared" si="3"/>
        <v>0</v>
      </c>
      <c r="Z12">
        <f t="shared" si="4"/>
        <v>14713</v>
      </c>
      <c r="AA12">
        <f t="shared" si="5"/>
        <v>35672</v>
      </c>
      <c r="AC12">
        <f t="shared" si="7"/>
        <v>52498</v>
      </c>
      <c r="AD12">
        <f t="shared" si="8"/>
        <v>52979.5</v>
      </c>
    </row>
    <row r="13" spans="1:30">
      <c r="B13" t="s">
        <v>19</v>
      </c>
      <c r="D13">
        <v>49189</v>
      </c>
      <c r="E13">
        <v>51365</v>
      </c>
      <c r="F13">
        <v>47291</v>
      </c>
      <c r="G13">
        <v>51649</v>
      </c>
      <c r="H13">
        <v>53642</v>
      </c>
      <c r="I13">
        <v>54713</v>
      </c>
      <c r="L13">
        <f>SUM(D$2:D13)</f>
        <v>605479</v>
      </c>
      <c r="M13">
        <f>SUM(E$2:E13)</f>
        <v>624828</v>
      </c>
      <c r="N13">
        <f>SUM(F$2:F13)</f>
        <v>613936</v>
      </c>
      <c r="O13">
        <f>SUM(G$2:G13)</f>
        <v>640370</v>
      </c>
      <c r="P13">
        <f>SUM(H$2:H13)</f>
        <v>657076</v>
      </c>
      <c r="Q13">
        <f>SUM(I$2:I13)</f>
        <v>679106</v>
      </c>
      <c r="R13">
        <f t="shared" si="6"/>
        <v>640370</v>
      </c>
      <c r="T13" t="s">
        <v>19</v>
      </c>
      <c r="V13">
        <f t="shared" si="0"/>
        <v>-34891</v>
      </c>
      <c r="W13">
        <f t="shared" si="1"/>
        <v>-15542</v>
      </c>
      <c r="X13">
        <f t="shared" si="2"/>
        <v>-26434</v>
      </c>
      <c r="Y13">
        <f t="shared" si="3"/>
        <v>0</v>
      </c>
      <c r="Z13">
        <f t="shared" si="4"/>
        <v>16706</v>
      </c>
      <c r="AA13">
        <f t="shared" si="5"/>
        <v>38736</v>
      </c>
      <c r="AC13">
        <f t="shared" si="7"/>
        <v>51649</v>
      </c>
      <c r="AD13">
        <f t="shared" si="8"/>
        <v>52645.5</v>
      </c>
    </row>
    <row r="16" spans="1:30">
      <c r="B16" t="s">
        <v>20</v>
      </c>
      <c r="C16" t="s">
        <v>102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K16" t="s">
        <v>102</v>
      </c>
      <c r="L16" t="s">
        <v>0</v>
      </c>
      <c r="M16" t="s">
        <v>1</v>
      </c>
      <c r="N16" t="s">
        <v>2</v>
      </c>
      <c r="O16" t="s">
        <v>3</v>
      </c>
      <c r="P16" t="s">
        <v>4</v>
      </c>
      <c r="Q16" t="s">
        <v>5</v>
      </c>
      <c r="R16" t="s">
        <v>7</v>
      </c>
      <c r="T16" t="s">
        <v>6</v>
      </c>
      <c r="U16" t="s">
        <v>102</v>
      </c>
      <c r="V16" t="s">
        <v>0</v>
      </c>
      <c r="W16" t="s">
        <v>1</v>
      </c>
      <c r="X16" t="s">
        <v>2</v>
      </c>
      <c r="Y16" t="s">
        <v>3</v>
      </c>
      <c r="Z16" t="s">
        <v>4</v>
      </c>
      <c r="AA16" t="s">
        <v>5</v>
      </c>
    </row>
    <row r="17" spans="2:27">
      <c r="B17" t="s">
        <v>8</v>
      </c>
      <c r="C17">
        <v>67407</v>
      </c>
      <c r="D17">
        <v>53066</v>
      </c>
      <c r="E17">
        <v>73217</v>
      </c>
      <c r="F17">
        <v>56595</v>
      </c>
      <c r="G17">
        <v>53774</v>
      </c>
      <c r="H17">
        <v>64020</v>
      </c>
      <c r="I17">
        <v>57266</v>
      </c>
      <c r="K17">
        <f>SUM(C$17:C17)</f>
        <v>67407</v>
      </c>
      <c r="L17">
        <f>SUM(D$17:D17)</f>
        <v>53066</v>
      </c>
      <c r="M17">
        <f>SUM(E$17:E17)</f>
        <v>73217</v>
      </c>
      <c r="N17">
        <f>SUM(F$17:F17)</f>
        <v>56595</v>
      </c>
      <c r="O17">
        <f>SUM(G$17:G17)</f>
        <v>53774</v>
      </c>
      <c r="P17">
        <f>SUM(H$17:H17)</f>
        <v>64020</v>
      </c>
      <c r="Q17">
        <f>SUM(I$17:I17)</f>
        <v>57266</v>
      </c>
      <c r="R17">
        <f>MEDIAN(M17:Q17)</f>
        <v>57266</v>
      </c>
      <c r="T17" t="s">
        <v>8</v>
      </c>
      <c r="U17">
        <f t="shared" ref="U17:V28" si="9">K17-$R17</f>
        <v>10141</v>
      </c>
      <c r="V17">
        <f t="shared" si="9"/>
        <v>-4200</v>
      </c>
      <c r="W17">
        <f t="shared" ref="W17:W28" si="10">M17-$R17</f>
        <v>15951</v>
      </c>
      <c r="X17">
        <f t="shared" ref="X17:X28" si="11">N17-$R17</f>
        <v>-671</v>
      </c>
      <c r="Y17">
        <f t="shared" ref="Y17:Y28" si="12">O17-$R17</f>
        <v>-3492</v>
      </c>
      <c r="Z17">
        <f t="shared" ref="Z17:Z28" si="13">P17-$R17</f>
        <v>6754</v>
      </c>
      <c r="AA17">
        <f t="shared" ref="AA17:AA28" si="14">Q17-$R17</f>
        <v>0</v>
      </c>
    </row>
    <row r="18" spans="2:27">
      <c r="B18" t="s">
        <v>9</v>
      </c>
      <c r="C18">
        <v>49355</v>
      </c>
      <c r="D18">
        <v>45814</v>
      </c>
      <c r="E18">
        <v>58679</v>
      </c>
      <c r="F18">
        <v>43552</v>
      </c>
      <c r="G18">
        <v>45695</v>
      </c>
      <c r="H18">
        <v>49087</v>
      </c>
      <c r="I18">
        <v>47695</v>
      </c>
      <c r="K18">
        <f>SUM(C$17:C18)</f>
        <v>116762</v>
      </c>
      <c r="L18">
        <f>SUM(D$17:D18)</f>
        <v>98880</v>
      </c>
      <c r="M18">
        <f>SUM(E$17:E18)</f>
        <v>131896</v>
      </c>
      <c r="N18">
        <f>SUM(F$17:F18)</f>
        <v>100147</v>
      </c>
      <c r="O18">
        <f>SUM(G$17:G18)</f>
        <v>99469</v>
      </c>
      <c r="P18">
        <f>SUM(H$17:H18)</f>
        <v>113107</v>
      </c>
      <c r="Q18">
        <f>SUM(I$17:I18)</f>
        <v>104961</v>
      </c>
      <c r="R18">
        <f t="shared" ref="R18:R28" si="15">MEDIAN(M18:Q18)</f>
        <v>104961</v>
      </c>
      <c r="T18" t="s">
        <v>9</v>
      </c>
      <c r="U18">
        <f t="shared" si="9"/>
        <v>11801</v>
      </c>
      <c r="V18">
        <f t="shared" si="9"/>
        <v>-6081</v>
      </c>
      <c r="W18">
        <f t="shared" si="10"/>
        <v>26935</v>
      </c>
      <c r="X18">
        <f t="shared" si="11"/>
        <v>-4814</v>
      </c>
      <c r="Y18">
        <f t="shared" si="12"/>
        <v>-5492</v>
      </c>
      <c r="Z18">
        <f t="shared" si="13"/>
        <v>8146</v>
      </c>
      <c r="AA18">
        <f t="shared" si="14"/>
        <v>0</v>
      </c>
    </row>
    <row r="19" spans="2:27">
      <c r="B19" t="s">
        <v>10</v>
      </c>
      <c r="C19">
        <v>54310</v>
      </c>
      <c r="D19">
        <v>49412</v>
      </c>
      <c r="E19">
        <v>48543</v>
      </c>
      <c r="F19">
        <v>49643</v>
      </c>
      <c r="G19">
        <v>43817</v>
      </c>
      <c r="H19">
        <v>51131</v>
      </c>
      <c r="I19">
        <v>48577</v>
      </c>
      <c r="K19">
        <f>SUM(C$17:C19)</f>
        <v>171072</v>
      </c>
      <c r="L19">
        <f>SUM(D$17:D19)</f>
        <v>148292</v>
      </c>
      <c r="M19">
        <f>SUM(E$17:E19)</f>
        <v>180439</v>
      </c>
      <c r="N19">
        <f>SUM(F$17:F19)</f>
        <v>149790</v>
      </c>
      <c r="O19">
        <f>SUM(G$17:G19)</f>
        <v>143286</v>
      </c>
      <c r="P19">
        <f>SUM(H$17:H19)</f>
        <v>164238</v>
      </c>
      <c r="Q19">
        <f>SUM(I$17:I19)</f>
        <v>153538</v>
      </c>
      <c r="R19">
        <f t="shared" si="15"/>
        <v>153538</v>
      </c>
      <c r="T19" t="s">
        <v>10</v>
      </c>
      <c r="U19">
        <f t="shared" si="9"/>
        <v>17534</v>
      </c>
      <c r="V19">
        <f t="shared" si="9"/>
        <v>-5246</v>
      </c>
      <c r="W19">
        <f t="shared" si="10"/>
        <v>26901</v>
      </c>
      <c r="X19">
        <f t="shared" si="11"/>
        <v>-3748</v>
      </c>
      <c r="Y19">
        <f t="shared" si="12"/>
        <v>-10252</v>
      </c>
      <c r="Z19">
        <f t="shared" si="13"/>
        <v>10700</v>
      </c>
      <c r="AA19">
        <f t="shared" si="14"/>
        <v>0</v>
      </c>
    </row>
    <row r="20" spans="2:27">
      <c r="B20" t="s">
        <v>11</v>
      </c>
      <c r="C20">
        <v>44719</v>
      </c>
      <c r="D20">
        <v>45847</v>
      </c>
      <c r="E20">
        <v>41458</v>
      </c>
      <c r="F20">
        <v>88038</v>
      </c>
      <c r="G20">
        <v>44005</v>
      </c>
      <c r="H20">
        <v>46383</v>
      </c>
      <c r="I20">
        <v>39024</v>
      </c>
      <c r="K20">
        <f>SUM(C$17:C20)</f>
        <v>215791</v>
      </c>
      <c r="L20">
        <f>SUM(D$17:D20)</f>
        <v>194139</v>
      </c>
      <c r="M20">
        <f>SUM(E$17:E20)</f>
        <v>221897</v>
      </c>
      <c r="N20">
        <f>SUM(F$17:F20)</f>
        <v>237828</v>
      </c>
      <c r="O20">
        <f>SUM(G$17:G20)</f>
        <v>187291</v>
      </c>
      <c r="P20">
        <f>SUM(H$17:H20)</f>
        <v>210621</v>
      </c>
      <c r="Q20">
        <f>SUM(I$17:I20)</f>
        <v>192562</v>
      </c>
      <c r="R20">
        <f t="shared" si="15"/>
        <v>210621</v>
      </c>
      <c r="T20" t="s">
        <v>11</v>
      </c>
      <c r="U20">
        <f t="shared" si="9"/>
        <v>5170</v>
      </c>
      <c r="V20">
        <f t="shared" si="9"/>
        <v>-16482</v>
      </c>
      <c r="W20">
        <f t="shared" si="10"/>
        <v>11276</v>
      </c>
      <c r="X20">
        <f t="shared" si="11"/>
        <v>27207</v>
      </c>
      <c r="Y20">
        <f t="shared" si="12"/>
        <v>-23330</v>
      </c>
      <c r="Z20">
        <f t="shared" si="13"/>
        <v>0</v>
      </c>
      <c r="AA20">
        <f t="shared" si="14"/>
        <v>-18059</v>
      </c>
    </row>
    <row r="21" spans="2:27">
      <c r="B21" t="s">
        <v>12</v>
      </c>
      <c r="C21">
        <v>47513</v>
      </c>
      <c r="D21">
        <v>48517</v>
      </c>
      <c r="E21">
        <v>37819</v>
      </c>
      <c r="F21">
        <v>52305</v>
      </c>
      <c r="G21">
        <v>44292</v>
      </c>
      <c r="H21">
        <v>42685</v>
      </c>
      <c r="I21">
        <v>44183</v>
      </c>
      <c r="K21">
        <f>SUM(C$17:C21)</f>
        <v>263304</v>
      </c>
      <c r="L21">
        <f>SUM(D$17:D21)</f>
        <v>242656</v>
      </c>
      <c r="M21">
        <f>SUM(E$17:E21)</f>
        <v>259716</v>
      </c>
      <c r="N21">
        <f>SUM(F$17:F21)</f>
        <v>290133</v>
      </c>
      <c r="O21">
        <f>SUM(G$17:G21)</f>
        <v>231583</v>
      </c>
      <c r="P21">
        <f>SUM(H$17:H21)</f>
        <v>253306</v>
      </c>
      <c r="Q21">
        <f>SUM(I$17:I21)</f>
        <v>236745</v>
      </c>
      <c r="R21">
        <f t="shared" si="15"/>
        <v>253306</v>
      </c>
      <c r="T21" t="s">
        <v>12</v>
      </c>
      <c r="U21">
        <f t="shared" si="9"/>
        <v>9998</v>
      </c>
      <c r="V21">
        <f t="shared" si="9"/>
        <v>-10650</v>
      </c>
      <c r="W21">
        <f t="shared" si="10"/>
        <v>6410</v>
      </c>
      <c r="X21">
        <f t="shared" si="11"/>
        <v>36827</v>
      </c>
      <c r="Y21">
        <f t="shared" si="12"/>
        <v>-21723</v>
      </c>
      <c r="Z21">
        <f t="shared" si="13"/>
        <v>0</v>
      </c>
      <c r="AA21">
        <f t="shared" si="14"/>
        <v>-16561</v>
      </c>
    </row>
    <row r="22" spans="2:27">
      <c r="B22" t="s">
        <v>13</v>
      </c>
      <c r="C22">
        <v>46724</v>
      </c>
      <c r="D22">
        <v>44180</v>
      </c>
      <c r="E22">
        <v>41242</v>
      </c>
      <c r="F22">
        <v>42573</v>
      </c>
      <c r="G22">
        <v>38511</v>
      </c>
      <c r="H22">
        <v>39679</v>
      </c>
      <c r="I22">
        <v>42074</v>
      </c>
      <c r="K22">
        <f>SUM(C$17:C22)</f>
        <v>310028</v>
      </c>
      <c r="L22">
        <f>SUM(D$17:D22)</f>
        <v>286836</v>
      </c>
      <c r="M22">
        <f>SUM(E$17:E22)</f>
        <v>300958</v>
      </c>
      <c r="N22">
        <f>SUM(F$17:F22)</f>
        <v>332706</v>
      </c>
      <c r="O22">
        <f>SUM(G$17:G22)</f>
        <v>270094</v>
      </c>
      <c r="P22">
        <f>SUM(H$17:H22)</f>
        <v>292985</v>
      </c>
      <c r="Q22">
        <f>SUM(I$17:I22)</f>
        <v>278819</v>
      </c>
      <c r="R22">
        <f t="shared" si="15"/>
        <v>292985</v>
      </c>
      <c r="T22" t="s">
        <v>13</v>
      </c>
      <c r="U22">
        <f t="shared" si="9"/>
        <v>17043</v>
      </c>
      <c r="V22">
        <f t="shared" si="9"/>
        <v>-6149</v>
      </c>
      <c r="W22">
        <f t="shared" si="10"/>
        <v>7973</v>
      </c>
      <c r="X22">
        <f t="shared" si="11"/>
        <v>39721</v>
      </c>
      <c r="Y22">
        <f t="shared" si="12"/>
        <v>-22891</v>
      </c>
      <c r="Z22">
        <f t="shared" si="13"/>
        <v>0</v>
      </c>
      <c r="AA22">
        <f t="shared" si="14"/>
        <v>-14166</v>
      </c>
    </row>
    <row r="23" spans="2:27">
      <c r="B23" t="s">
        <v>14</v>
      </c>
      <c r="C23">
        <v>40943</v>
      </c>
      <c r="D23">
        <v>44672</v>
      </c>
      <c r="E23">
        <v>43324</v>
      </c>
      <c r="F23">
        <v>40729</v>
      </c>
      <c r="G23">
        <v>42192</v>
      </c>
      <c r="H23">
        <v>40621</v>
      </c>
      <c r="I23">
        <v>38314</v>
      </c>
      <c r="K23">
        <f>SUM(C$17:C23)</f>
        <v>350971</v>
      </c>
      <c r="L23">
        <f>SUM(D$17:D23)</f>
        <v>331508</v>
      </c>
      <c r="M23">
        <f>SUM(E$17:E23)</f>
        <v>344282</v>
      </c>
      <c r="N23">
        <f>SUM(F$17:F23)</f>
        <v>373435</v>
      </c>
      <c r="O23">
        <f>SUM(G$17:G23)</f>
        <v>312286</v>
      </c>
      <c r="P23">
        <f>SUM(H$17:H23)</f>
        <v>333606</v>
      </c>
      <c r="Q23">
        <f>SUM(I$17:I23)</f>
        <v>317133</v>
      </c>
      <c r="R23">
        <f t="shared" si="15"/>
        <v>333606</v>
      </c>
      <c r="T23" t="s">
        <v>14</v>
      </c>
      <c r="U23">
        <f t="shared" si="9"/>
        <v>17365</v>
      </c>
      <c r="V23">
        <f t="shared" si="9"/>
        <v>-2098</v>
      </c>
      <c r="W23">
        <f t="shared" si="10"/>
        <v>10676</v>
      </c>
      <c r="X23">
        <f t="shared" si="11"/>
        <v>39829</v>
      </c>
      <c r="Y23">
        <f t="shared" si="12"/>
        <v>-21320</v>
      </c>
      <c r="Z23">
        <f t="shared" si="13"/>
        <v>0</v>
      </c>
      <c r="AA23">
        <f t="shared" si="14"/>
        <v>-16473</v>
      </c>
    </row>
    <row r="24" spans="2:27">
      <c r="B24" t="s">
        <v>15</v>
      </c>
      <c r="D24">
        <v>47312</v>
      </c>
      <c r="E24">
        <v>43066</v>
      </c>
      <c r="F24">
        <v>37130</v>
      </c>
      <c r="G24">
        <v>38721</v>
      </c>
      <c r="H24">
        <v>40071</v>
      </c>
      <c r="I24">
        <v>40963</v>
      </c>
      <c r="L24">
        <f>SUM(D$17:D24)</f>
        <v>378820</v>
      </c>
      <c r="M24">
        <f>SUM(E$17:E24)</f>
        <v>387348</v>
      </c>
      <c r="N24">
        <f>SUM(F$17:F24)</f>
        <v>410565</v>
      </c>
      <c r="O24">
        <f>SUM(G$17:G24)</f>
        <v>351007</v>
      </c>
      <c r="P24">
        <f>SUM(H$17:H24)</f>
        <v>373677</v>
      </c>
      <c r="Q24">
        <f>SUM(I$17:I24)</f>
        <v>358096</v>
      </c>
      <c r="R24">
        <f t="shared" si="15"/>
        <v>373677</v>
      </c>
      <c r="T24" t="s">
        <v>15</v>
      </c>
      <c r="V24">
        <f t="shared" si="9"/>
        <v>5143</v>
      </c>
      <c r="W24">
        <f t="shared" si="10"/>
        <v>13671</v>
      </c>
      <c r="X24">
        <f t="shared" si="11"/>
        <v>36888</v>
      </c>
      <c r="Y24">
        <f t="shared" si="12"/>
        <v>-22670</v>
      </c>
      <c r="Z24">
        <f t="shared" si="13"/>
        <v>0</v>
      </c>
      <c r="AA24">
        <f t="shared" si="14"/>
        <v>-15581</v>
      </c>
    </row>
    <row r="25" spans="2:27">
      <c r="B25" t="s">
        <v>16</v>
      </c>
      <c r="D25">
        <v>45393</v>
      </c>
      <c r="E25">
        <v>47432</v>
      </c>
      <c r="F25">
        <v>42428</v>
      </c>
      <c r="G25">
        <v>39915</v>
      </c>
      <c r="H25">
        <v>37013</v>
      </c>
      <c r="I25">
        <v>40002</v>
      </c>
      <c r="L25">
        <f>SUM(D$17:D25)</f>
        <v>424213</v>
      </c>
      <c r="M25">
        <f>SUM(E$17:E25)</f>
        <v>434780</v>
      </c>
      <c r="N25">
        <f>SUM(F$17:F25)</f>
        <v>452993</v>
      </c>
      <c r="O25">
        <f>SUM(G$17:G25)</f>
        <v>390922</v>
      </c>
      <c r="P25">
        <f>SUM(H$17:H25)</f>
        <v>410690</v>
      </c>
      <c r="Q25">
        <f>SUM(I$17:I25)</f>
        <v>398098</v>
      </c>
      <c r="R25">
        <f t="shared" si="15"/>
        <v>410690</v>
      </c>
      <c r="T25" t="s">
        <v>16</v>
      </c>
      <c r="V25">
        <f t="shared" si="9"/>
        <v>13523</v>
      </c>
      <c r="W25">
        <f t="shared" si="10"/>
        <v>24090</v>
      </c>
      <c r="X25">
        <f t="shared" si="11"/>
        <v>42303</v>
      </c>
      <c r="Y25">
        <f t="shared" si="12"/>
        <v>-19768</v>
      </c>
      <c r="Z25">
        <f t="shared" si="13"/>
        <v>0</v>
      </c>
      <c r="AA25">
        <f t="shared" si="14"/>
        <v>-12592</v>
      </c>
    </row>
    <row r="26" spans="2:27">
      <c r="B26" t="s">
        <v>17</v>
      </c>
      <c r="D26">
        <v>48328</v>
      </c>
      <c r="E26">
        <v>46424</v>
      </c>
      <c r="F26">
        <v>46242</v>
      </c>
      <c r="G26">
        <v>46131</v>
      </c>
      <c r="H26">
        <v>44311</v>
      </c>
      <c r="I26">
        <v>43504</v>
      </c>
      <c r="L26">
        <f>SUM(D$17:D26)</f>
        <v>472541</v>
      </c>
      <c r="M26">
        <f>SUM(E$17:E26)</f>
        <v>481204</v>
      </c>
      <c r="N26">
        <f>SUM(F$17:F26)</f>
        <v>499235</v>
      </c>
      <c r="O26">
        <f>SUM(G$17:G26)</f>
        <v>437053</v>
      </c>
      <c r="P26">
        <f>SUM(H$17:H26)</f>
        <v>455001</v>
      </c>
      <c r="Q26">
        <f>SUM(I$17:I26)</f>
        <v>441602</v>
      </c>
      <c r="R26">
        <f t="shared" si="15"/>
        <v>455001</v>
      </c>
      <c r="T26" t="s">
        <v>17</v>
      </c>
      <c r="V26">
        <f t="shared" si="9"/>
        <v>17540</v>
      </c>
      <c r="W26">
        <f t="shared" si="10"/>
        <v>26203</v>
      </c>
      <c r="X26">
        <f t="shared" si="11"/>
        <v>44234</v>
      </c>
      <c r="Y26">
        <f t="shared" si="12"/>
        <v>-17948</v>
      </c>
      <c r="Z26">
        <f t="shared" si="13"/>
        <v>0</v>
      </c>
      <c r="AA26">
        <f t="shared" si="14"/>
        <v>-13399</v>
      </c>
    </row>
    <row r="27" spans="2:27">
      <c r="B27" t="s">
        <v>18</v>
      </c>
      <c r="D27">
        <v>50723</v>
      </c>
      <c r="E27">
        <v>51518</v>
      </c>
      <c r="F27">
        <v>51263</v>
      </c>
      <c r="G27">
        <v>45124</v>
      </c>
      <c r="H27">
        <v>43834</v>
      </c>
      <c r="I27">
        <v>45476</v>
      </c>
      <c r="L27">
        <f>SUM(D$17:D27)</f>
        <v>523264</v>
      </c>
      <c r="M27">
        <f>SUM(E$17:E27)</f>
        <v>532722</v>
      </c>
      <c r="N27">
        <f>SUM(F$17:F27)</f>
        <v>550498</v>
      </c>
      <c r="O27">
        <f>SUM(G$17:G27)</f>
        <v>482177</v>
      </c>
      <c r="P27">
        <f>SUM(H$17:H27)</f>
        <v>498835</v>
      </c>
      <c r="Q27">
        <f>SUM(I$17:I27)</f>
        <v>487078</v>
      </c>
      <c r="R27">
        <f t="shared" si="15"/>
        <v>498835</v>
      </c>
      <c r="T27" t="s">
        <v>18</v>
      </c>
      <c r="V27">
        <f t="shared" si="9"/>
        <v>24429</v>
      </c>
      <c r="W27">
        <f t="shared" si="10"/>
        <v>33887</v>
      </c>
      <c r="X27">
        <f t="shared" si="11"/>
        <v>51663</v>
      </c>
      <c r="Y27">
        <f t="shared" si="12"/>
        <v>-16658</v>
      </c>
      <c r="Z27">
        <f t="shared" si="13"/>
        <v>0</v>
      </c>
      <c r="AA27">
        <f t="shared" si="14"/>
        <v>-11757</v>
      </c>
    </row>
    <row r="28" spans="2:27">
      <c r="B28" t="s">
        <v>19</v>
      </c>
      <c r="D28">
        <v>52771</v>
      </c>
      <c r="E28">
        <v>52762</v>
      </c>
      <c r="F28">
        <v>56601</v>
      </c>
      <c r="G28">
        <v>47376</v>
      </c>
      <c r="H28">
        <v>41430</v>
      </c>
      <c r="I28">
        <v>45052</v>
      </c>
      <c r="L28">
        <f>SUM(D$17:D28)</f>
        <v>576035</v>
      </c>
      <c r="M28">
        <f>SUM(E$17:E28)</f>
        <v>585484</v>
      </c>
      <c r="N28">
        <f>SUM(F$17:F28)</f>
        <v>607099</v>
      </c>
      <c r="O28">
        <f>SUM(G$17:G28)</f>
        <v>529553</v>
      </c>
      <c r="P28">
        <f>SUM(H$17:H28)</f>
        <v>540265</v>
      </c>
      <c r="Q28">
        <f>SUM(I$17:I28)</f>
        <v>532130</v>
      </c>
      <c r="R28">
        <f t="shared" si="15"/>
        <v>540265</v>
      </c>
      <c r="T28" t="s">
        <v>19</v>
      </c>
      <c r="V28">
        <f t="shared" si="9"/>
        <v>35770</v>
      </c>
      <c r="W28">
        <f t="shared" si="10"/>
        <v>45219</v>
      </c>
      <c r="X28">
        <f t="shared" si="11"/>
        <v>66834</v>
      </c>
      <c r="Y28">
        <f t="shared" si="12"/>
        <v>-10712</v>
      </c>
      <c r="Z28">
        <f t="shared" si="13"/>
        <v>0</v>
      </c>
      <c r="AA28">
        <f t="shared" si="14"/>
        <v>-8135</v>
      </c>
    </row>
    <row r="31" spans="2:27">
      <c r="B31" s="3" t="s">
        <v>34</v>
      </c>
    </row>
    <row r="32" spans="2:27">
      <c r="B32" s="3" t="s">
        <v>105</v>
      </c>
    </row>
    <row r="33" spans="2:2">
      <c r="B33" s="3" t="s">
        <v>141</v>
      </c>
    </row>
  </sheetData>
  <hyperlinks>
    <hyperlink ref="A1" location="home!A1" display="home" xr:uid="{3B8F90A0-06A7-4F3D-8A0F-C604FAA8745B}"/>
    <hyperlink ref="B31" r:id="rId1" xr:uid="{014E6B7A-238D-4E02-945A-75CD8254EB02}"/>
    <hyperlink ref="B32" r:id="rId2" xr:uid="{839944A2-0AA4-4C34-BFCC-4C83B1DD718F}"/>
    <hyperlink ref="B33" r:id="rId3" xr:uid="{0927ABC0-5D5C-4E65-9DAB-3A323DA375B6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37</vt:i4>
      </vt:variant>
      <vt:variant>
        <vt:lpstr>Diagramme</vt:lpstr>
      </vt:variant>
      <vt:variant>
        <vt:i4>34</vt:i4>
      </vt:variant>
    </vt:vector>
  </HeadingPairs>
  <TitlesOfParts>
    <vt:vector size="71" baseType="lpstr">
      <vt:lpstr>home</vt:lpstr>
      <vt:lpstr>fun</vt:lpstr>
      <vt:lpstr>months_vs_5</vt:lpstr>
      <vt:lpstr>months_vs_4</vt:lpstr>
      <vt:lpstr>Germany</vt:lpstr>
      <vt:lpstr>France</vt:lpstr>
      <vt:lpstr>Switzerland</vt:lpstr>
      <vt:lpstr>Austria</vt:lpstr>
      <vt:lpstr>EnglandWales</vt:lpstr>
      <vt:lpstr>NorthernIreland</vt:lpstr>
      <vt:lpstr>Scotland</vt:lpstr>
      <vt:lpstr>Sweden</vt:lpstr>
      <vt:lpstr>Portugal</vt:lpstr>
      <vt:lpstr>Spain</vt:lpstr>
      <vt:lpstr>Netherlands</vt:lpstr>
      <vt:lpstr>Belgium</vt:lpstr>
      <vt:lpstr>Norway</vt:lpstr>
      <vt:lpstr>Israel</vt:lpstr>
      <vt:lpstr>Italy</vt:lpstr>
      <vt:lpstr>Denmark</vt:lpstr>
      <vt:lpstr>Finland</vt:lpstr>
      <vt:lpstr>Poland</vt:lpstr>
      <vt:lpstr>Estonia</vt:lpstr>
      <vt:lpstr>Latvia</vt:lpstr>
      <vt:lpstr>Lithuania</vt:lpstr>
      <vt:lpstr>Romania</vt:lpstr>
      <vt:lpstr>Slovenia</vt:lpstr>
      <vt:lpstr>Czech</vt:lpstr>
      <vt:lpstr>Slovakia</vt:lpstr>
      <vt:lpstr>Hungary</vt:lpstr>
      <vt:lpstr>BIH</vt:lpstr>
      <vt:lpstr>Serbia</vt:lpstr>
      <vt:lpstr>Croatia</vt:lpstr>
      <vt:lpstr>North Macedonia</vt:lpstr>
      <vt:lpstr>Bulgaria</vt:lpstr>
      <vt:lpstr>Turkey</vt:lpstr>
      <vt:lpstr>other</vt:lpstr>
      <vt:lpstr>diag</vt:lpstr>
      <vt:lpstr>diag_vs_5</vt:lpstr>
      <vt:lpstr>diag_vs_4</vt:lpstr>
      <vt:lpstr>b Ger</vt:lpstr>
      <vt:lpstr>b Fra</vt:lpstr>
      <vt:lpstr>b Swi</vt:lpstr>
      <vt:lpstr>b Aus</vt:lpstr>
      <vt:lpstr>b EW</vt:lpstr>
      <vt:lpstr>b NI</vt:lpstr>
      <vt:lpstr>b Sco</vt:lpstr>
      <vt:lpstr>b Swe</vt:lpstr>
      <vt:lpstr>b Por</vt:lpstr>
      <vt:lpstr>b Spa</vt:lpstr>
      <vt:lpstr>b Net</vt:lpstr>
      <vt:lpstr>b Bel</vt:lpstr>
      <vt:lpstr>b Nor</vt:lpstr>
      <vt:lpstr>b Isr</vt:lpstr>
      <vt:lpstr>b Ita</vt:lpstr>
      <vt:lpstr>b Den</vt:lpstr>
      <vt:lpstr>b Fin</vt:lpstr>
      <vt:lpstr>b Pol</vt:lpstr>
      <vt:lpstr>b Est</vt:lpstr>
      <vt:lpstr>b Lat</vt:lpstr>
      <vt:lpstr>b Lit</vt:lpstr>
      <vt:lpstr>b Rom</vt:lpstr>
      <vt:lpstr>b Slo</vt:lpstr>
      <vt:lpstr>b Cze</vt:lpstr>
      <vt:lpstr>b Svk</vt:lpstr>
      <vt:lpstr>b Hun</vt:lpstr>
      <vt:lpstr>b BIH</vt:lpstr>
      <vt:lpstr>b Srb</vt:lpstr>
      <vt:lpstr>b NM</vt:lpstr>
      <vt:lpstr>b Bul</vt:lpstr>
      <vt:lpstr>b Tur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Meyer</dc:creator>
  <cp:lastModifiedBy>Christian Meyer</cp:lastModifiedBy>
  <dcterms:created xsi:type="dcterms:W3CDTF">2022-10-14T07:34:04Z</dcterms:created>
  <dcterms:modified xsi:type="dcterms:W3CDTF">2023-09-14T09:53:20Z</dcterms:modified>
</cp:coreProperties>
</file>